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_de_trabalh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EEP\COPRUA\2023\ICMS Ecológico ano 2023 AF 2024\1 Provisório\5 Publicação do ICMS Provisório\"/>
    </mc:Choice>
  </mc:AlternateContent>
  <xr:revisionPtr revIDLastSave="0" documentId="13_ncr:1_{3E5A0A98-3CB7-4330-86B5-A43D12CC750D}" xr6:coauthVersionLast="47" xr6:coauthVersionMax="47" xr10:uidLastSave="{00000000-0000-0000-0000-000000000000}"/>
  <bookViews>
    <workbookView xWindow="-120" yWindow="-120" windowWidth="29040" windowHeight="15840" tabRatio="868" activeTab="1" xr2:uid="{00000000-000D-0000-FFFF-FFFF00000000}"/>
  </bookViews>
  <sheets>
    <sheet name="Definições" sheetId="7" r:id="rId1"/>
    <sheet name="População urbana 2010" sheetId="6" r:id="rId2"/>
    <sheet name="SMMA 2022 AF2024" sheetId="14" r:id="rId3"/>
    <sheet name="Mananciais - IMA" sheetId="11" r:id="rId4"/>
    <sheet name="Esgoto - ITE" sheetId="3" r:id="rId5"/>
    <sheet name="Resíduos sólidos - IDR e IRV" sheetId="4" r:id="rId6"/>
    <sheet name="UCs_IAP" sheetId="1" r:id="rId7"/>
    <sheet name="UC_IAPM" sheetId="2" r:id="rId8"/>
    <sheet name="VA IQSMMA" sheetId="16" r:id="rId9"/>
    <sheet name="indice_final_conservação" sheetId="9" r:id="rId10"/>
  </sheets>
  <definedNames>
    <definedName name="_xlnm._FilterDatabase" localSheetId="9" hidden="1">indice_final_conservação!$H$1:$H$99</definedName>
    <definedName name="_xlnm._FilterDatabase" localSheetId="2" hidden="1">'SMMA 2022 AF2024'!$B$8:$E$8</definedName>
    <definedName name="_xlnm.Print_Area" localSheetId="9">indice_final_conservação!$A$1:$H$96</definedName>
    <definedName name="_xlnm.Print_Area" localSheetId="2">'SMMA 2022 AF2024'!$A$6:$E$100</definedName>
    <definedName name="_xlnm.Print_Titles" localSheetId="2">'SMMA 2022 AF2024'!$6:$8</definedName>
    <definedName name="Z_1E7E01F3_1126_4741_A57C_6F7D28CF5865_.wvu.PrintArea" localSheetId="2" hidden="1">'SMMA 2022 AF2024'!$A$6:$E$100</definedName>
    <definedName name="Z_1E7E01F3_1126_4741_A57C_6F7D28CF5865_.wvu.PrintTitles" localSheetId="2" hidden="1">'SMMA 2022 AF2024'!$6:$8</definedName>
    <definedName name="Z_84657DDC_0296_410F_986B_55A47E7A92ED_.wvu.PrintTitles" localSheetId="2" hidden="1">'SMMA 2022 AF2024'!$6:$8</definedName>
    <definedName name="Z_ED2091E0_9CF4_48C2_B823_B38B8DC5C1C2_.wvu.PrintTitles" localSheetId="2" hidden="1">'SMMA 2022 AF2024'!$6:$8</definedName>
    <definedName name="Z_F349220A_00CA_4107_83AE_926E5FFD9E6C_.wvu.PrintTitles" localSheetId="2" hidden="1">'SMMA 2022 AF2024'!$6:$8</definedName>
  </definedNames>
  <calcPr calcId="191029"/>
</workbook>
</file>

<file path=xl/calcChain.xml><?xml version="1.0" encoding="utf-8"?>
<calcChain xmlns="http://schemas.openxmlformats.org/spreadsheetml/2006/main">
  <c r="B97" i="16" l="1"/>
  <c r="B95" i="4"/>
  <c r="L96" i="16" l="1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R6" i="16" l="1"/>
  <c r="S6" i="16" s="1"/>
  <c r="R7" i="16"/>
  <c r="S7" i="16" s="1"/>
  <c r="R8" i="16"/>
  <c r="S8" i="16" s="1"/>
  <c r="R9" i="16"/>
  <c r="S9" i="16" s="1"/>
  <c r="R10" i="16"/>
  <c r="S10" i="16" s="1"/>
  <c r="R11" i="16"/>
  <c r="S11" i="16" s="1"/>
  <c r="R12" i="16"/>
  <c r="S12" i="16" s="1"/>
  <c r="R13" i="16"/>
  <c r="S13" i="16" s="1"/>
  <c r="R14" i="16"/>
  <c r="S14" i="16" s="1"/>
  <c r="R15" i="16"/>
  <c r="S15" i="16" s="1"/>
  <c r="R16" i="16"/>
  <c r="S16" i="16" s="1"/>
  <c r="R17" i="16"/>
  <c r="S17" i="16" s="1"/>
  <c r="R18" i="16"/>
  <c r="S18" i="16" s="1"/>
  <c r="R19" i="16"/>
  <c r="S19" i="16" s="1"/>
  <c r="R20" i="16"/>
  <c r="S20" i="16" s="1"/>
  <c r="R21" i="16"/>
  <c r="S21" i="16" s="1"/>
  <c r="R22" i="16"/>
  <c r="S22" i="16" s="1"/>
  <c r="R23" i="16"/>
  <c r="S23" i="16" s="1"/>
  <c r="R24" i="16"/>
  <c r="S24" i="16" s="1"/>
  <c r="R25" i="16"/>
  <c r="R26" i="16"/>
  <c r="S26" i="16" s="1"/>
  <c r="R27" i="16"/>
  <c r="S27" i="16" s="1"/>
  <c r="R28" i="16"/>
  <c r="S28" i="16" s="1"/>
  <c r="R29" i="16"/>
  <c r="S29" i="16" s="1"/>
  <c r="R30" i="16"/>
  <c r="S30" i="16" s="1"/>
  <c r="R31" i="16"/>
  <c r="S31" i="16" s="1"/>
  <c r="R32" i="16"/>
  <c r="S32" i="16" s="1"/>
  <c r="R33" i="16"/>
  <c r="S33" i="16" s="1"/>
  <c r="R34" i="16"/>
  <c r="S34" i="16" s="1"/>
  <c r="R35" i="16"/>
  <c r="S35" i="16" s="1"/>
  <c r="R36" i="16"/>
  <c r="S36" i="16" s="1"/>
  <c r="R37" i="16"/>
  <c r="S37" i="16" s="1"/>
  <c r="R38" i="16"/>
  <c r="S38" i="16" s="1"/>
  <c r="R39" i="16"/>
  <c r="S39" i="16" s="1"/>
  <c r="R40" i="16"/>
  <c r="S40" i="16" s="1"/>
  <c r="R41" i="16"/>
  <c r="S41" i="16" s="1"/>
  <c r="R42" i="16"/>
  <c r="S42" i="16" s="1"/>
  <c r="R43" i="16"/>
  <c r="S43" i="16" s="1"/>
  <c r="R44" i="16"/>
  <c r="S44" i="16" s="1"/>
  <c r="R45" i="16"/>
  <c r="S45" i="16" s="1"/>
  <c r="R46" i="16"/>
  <c r="S46" i="16" s="1"/>
  <c r="R47" i="16"/>
  <c r="S47" i="16" s="1"/>
  <c r="R48" i="16"/>
  <c r="S48" i="16" s="1"/>
  <c r="R49" i="16"/>
  <c r="S49" i="16" s="1"/>
  <c r="R50" i="16"/>
  <c r="S50" i="16" s="1"/>
  <c r="R51" i="16"/>
  <c r="S51" i="16" s="1"/>
  <c r="R52" i="16"/>
  <c r="S52" i="16" s="1"/>
  <c r="R53" i="16"/>
  <c r="S53" i="16" s="1"/>
  <c r="R54" i="16"/>
  <c r="S54" i="16" s="1"/>
  <c r="R55" i="16"/>
  <c r="S55" i="16" s="1"/>
  <c r="R56" i="16"/>
  <c r="S56" i="16" s="1"/>
  <c r="R57" i="16"/>
  <c r="S57" i="16" s="1"/>
  <c r="R58" i="16"/>
  <c r="S58" i="16" s="1"/>
  <c r="R59" i="16"/>
  <c r="S59" i="16" s="1"/>
  <c r="R60" i="16"/>
  <c r="S60" i="16" s="1"/>
  <c r="R61" i="16"/>
  <c r="S61" i="16" s="1"/>
  <c r="R62" i="16"/>
  <c r="S62" i="16" s="1"/>
  <c r="R63" i="16"/>
  <c r="S63" i="16" s="1"/>
  <c r="R64" i="16"/>
  <c r="S64" i="16" s="1"/>
  <c r="R65" i="16"/>
  <c r="S65" i="16" s="1"/>
  <c r="R66" i="16"/>
  <c r="S66" i="16" s="1"/>
  <c r="R67" i="16"/>
  <c r="S67" i="16" s="1"/>
  <c r="R68" i="16"/>
  <c r="S68" i="16" s="1"/>
  <c r="R69" i="16"/>
  <c r="S69" i="16" s="1"/>
  <c r="R70" i="16"/>
  <c r="S70" i="16" s="1"/>
  <c r="R71" i="16"/>
  <c r="S71" i="16" s="1"/>
  <c r="R72" i="16"/>
  <c r="S72" i="16" s="1"/>
  <c r="R73" i="16"/>
  <c r="S73" i="16" s="1"/>
  <c r="R74" i="16"/>
  <c r="S74" i="16" s="1"/>
  <c r="R75" i="16"/>
  <c r="S75" i="16" s="1"/>
  <c r="R76" i="16"/>
  <c r="S76" i="16" s="1"/>
  <c r="R77" i="16"/>
  <c r="S77" i="16" s="1"/>
  <c r="R78" i="16"/>
  <c r="S78" i="16" s="1"/>
  <c r="R79" i="16"/>
  <c r="S79" i="16" s="1"/>
  <c r="R80" i="16"/>
  <c r="S80" i="16" s="1"/>
  <c r="R81" i="16"/>
  <c r="S81" i="16" s="1"/>
  <c r="R82" i="16"/>
  <c r="S82" i="16" s="1"/>
  <c r="R83" i="16"/>
  <c r="S83" i="16" s="1"/>
  <c r="R84" i="16"/>
  <c r="S84" i="16" s="1"/>
  <c r="R85" i="16"/>
  <c r="S85" i="16" s="1"/>
  <c r="R86" i="16"/>
  <c r="S86" i="16" s="1"/>
  <c r="R87" i="16"/>
  <c r="S87" i="16" s="1"/>
  <c r="R88" i="16"/>
  <c r="S88" i="16" s="1"/>
  <c r="R89" i="16"/>
  <c r="S89" i="16" s="1"/>
  <c r="R90" i="16"/>
  <c r="S90" i="16" s="1"/>
  <c r="R91" i="16"/>
  <c r="S91" i="16" s="1"/>
  <c r="R92" i="16"/>
  <c r="S92" i="16" s="1"/>
  <c r="R93" i="16"/>
  <c r="S93" i="16" s="1"/>
  <c r="R94" i="16"/>
  <c r="S94" i="16" s="1"/>
  <c r="R95" i="16"/>
  <c r="S95" i="16" s="1"/>
  <c r="R96" i="16"/>
  <c r="S96" i="16" s="1"/>
  <c r="R5" i="16"/>
  <c r="S5" i="16" s="1"/>
  <c r="O18" i="16"/>
  <c r="P18" i="16" s="1"/>
  <c r="O29" i="16"/>
  <c r="P29" i="16" s="1"/>
  <c r="O37" i="16"/>
  <c r="P37" i="16" s="1"/>
  <c r="O45" i="16"/>
  <c r="P45" i="16" s="1"/>
  <c r="O53" i="16"/>
  <c r="P53" i="16" s="1"/>
  <c r="O61" i="16"/>
  <c r="P61" i="16" s="1"/>
  <c r="O69" i="16"/>
  <c r="P69" i="16" s="1"/>
  <c r="O77" i="16"/>
  <c r="P77" i="16" s="1"/>
  <c r="O85" i="16"/>
  <c r="P85" i="16" s="1"/>
  <c r="O93" i="16"/>
  <c r="P93" i="16" s="1"/>
  <c r="O6" i="16"/>
  <c r="P6" i="16" s="1"/>
  <c r="O7" i="16"/>
  <c r="P7" i="16" s="1"/>
  <c r="O8" i="16"/>
  <c r="P8" i="16" s="1"/>
  <c r="O9" i="16"/>
  <c r="P9" i="16" s="1"/>
  <c r="O10" i="16"/>
  <c r="P10" i="16" s="1"/>
  <c r="O11" i="16"/>
  <c r="P11" i="16" s="1"/>
  <c r="O12" i="16"/>
  <c r="P12" i="16" s="1"/>
  <c r="O13" i="16"/>
  <c r="P13" i="16" s="1"/>
  <c r="O14" i="16"/>
  <c r="P14" i="16" s="1"/>
  <c r="O15" i="16"/>
  <c r="P15" i="16" s="1"/>
  <c r="O16" i="16"/>
  <c r="P16" i="16" s="1"/>
  <c r="O17" i="16"/>
  <c r="P17" i="16" s="1"/>
  <c r="O19" i="16"/>
  <c r="P19" i="16" s="1"/>
  <c r="O20" i="16"/>
  <c r="P20" i="16" s="1"/>
  <c r="O21" i="16"/>
  <c r="P21" i="16" s="1"/>
  <c r="O22" i="16"/>
  <c r="P22" i="16" s="1"/>
  <c r="O23" i="16"/>
  <c r="P23" i="16" s="1"/>
  <c r="O24" i="16"/>
  <c r="P24" i="16" s="1"/>
  <c r="O25" i="16"/>
  <c r="P25" i="16" s="1"/>
  <c r="O26" i="16"/>
  <c r="P26" i="16" s="1"/>
  <c r="O27" i="16"/>
  <c r="P27" i="16" s="1"/>
  <c r="O28" i="16"/>
  <c r="P28" i="16" s="1"/>
  <c r="O30" i="16"/>
  <c r="P30" i="16" s="1"/>
  <c r="O31" i="16"/>
  <c r="P31" i="16" s="1"/>
  <c r="O32" i="16"/>
  <c r="P32" i="16" s="1"/>
  <c r="O33" i="16"/>
  <c r="P33" i="16" s="1"/>
  <c r="O34" i="16"/>
  <c r="P34" i="16" s="1"/>
  <c r="O35" i="16"/>
  <c r="P35" i="16" s="1"/>
  <c r="O36" i="16"/>
  <c r="P36" i="16" s="1"/>
  <c r="O38" i="16"/>
  <c r="P38" i="16" s="1"/>
  <c r="O39" i="16"/>
  <c r="P39" i="16" s="1"/>
  <c r="O40" i="16"/>
  <c r="P40" i="16" s="1"/>
  <c r="O41" i="16"/>
  <c r="P41" i="16" s="1"/>
  <c r="O42" i="16"/>
  <c r="P42" i="16" s="1"/>
  <c r="O43" i="16"/>
  <c r="P43" i="16" s="1"/>
  <c r="O44" i="16"/>
  <c r="P44" i="16" s="1"/>
  <c r="O46" i="16"/>
  <c r="P46" i="16" s="1"/>
  <c r="O47" i="16"/>
  <c r="P47" i="16" s="1"/>
  <c r="O48" i="16"/>
  <c r="P48" i="16" s="1"/>
  <c r="O49" i="16"/>
  <c r="P49" i="16" s="1"/>
  <c r="O50" i="16"/>
  <c r="P50" i="16" s="1"/>
  <c r="O51" i="16"/>
  <c r="P51" i="16" s="1"/>
  <c r="O52" i="16"/>
  <c r="P52" i="16" s="1"/>
  <c r="O54" i="16"/>
  <c r="P54" i="16" s="1"/>
  <c r="O55" i="16"/>
  <c r="P55" i="16" s="1"/>
  <c r="O56" i="16"/>
  <c r="P56" i="16" s="1"/>
  <c r="O57" i="16"/>
  <c r="P57" i="16" s="1"/>
  <c r="O58" i="16"/>
  <c r="P58" i="16" s="1"/>
  <c r="O59" i="16"/>
  <c r="P59" i="16" s="1"/>
  <c r="O60" i="16"/>
  <c r="P60" i="16" s="1"/>
  <c r="O62" i="16"/>
  <c r="P62" i="16" s="1"/>
  <c r="O63" i="16"/>
  <c r="P63" i="16" s="1"/>
  <c r="O64" i="16"/>
  <c r="P64" i="16" s="1"/>
  <c r="O65" i="16"/>
  <c r="P65" i="16" s="1"/>
  <c r="O66" i="16"/>
  <c r="P66" i="16" s="1"/>
  <c r="O67" i="16"/>
  <c r="P67" i="16" s="1"/>
  <c r="O68" i="16"/>
  <c r="P68" i="16" s="1"/>
  <c r="O70" i="16"/>
  <c r="P70" i="16" s="1"/>
  <c r="O71" i="16"/>
  <c r="P71" i="16" s="1"/>
  <c r="O72" i="16"/>
  <c r="P72" i="16" s="1"/>
  <c r="O73" i="16"/>
  <c r="P73" i="16" s="1"/>
  <c r="O74" i="16"/>
  <c r="P74" i="16" s="1"/>
  <c r="O75" i="16"/>
  <c r="P75" i="16" s="1"/>
  <c r="O76" i="16"/>
  <c r="P76" i="16" s="1"/>
  <c r="O78" i="16"/>
  <c r="P78" i="16" s="1"/>
  <c r="O79" i="16"/>
  <c r="P79" i="16" s="1"/>
  <c r="O80" i="16"/>
  <c r="P80" i="16" s="1"/>
  <c r="O81" i="16"/>
  <c r="P81" i="16" s="1"/>
  <c r="O82" i="16"/>
  <c r="P82" i="16" s="1"/>
  <c r="O83" i="16"/>
  <c r="P83" i="16" s="1"/>
  <c r="O84" i="16"/>
  <c r="P84" i="16" s="1"/>
  <c r="O86" i="16"/>
  <c r="P86" i="16" s="1"/>
  <c r="O87" i="16"/>
  <c r="P87" i="16" s="1"/>
  <c r="O88" i="16"/>
  <c r="P88" i="16" s="1"/>
  <c r="O89" i="16"/>
  <c r="P89" i="16" s="1"/>
  <c r="O90" i="16"/>
  <c r="P90" i="16" s="1"/>
  <c r="O91" i="16"/>
  <c r="P91" i="16" s="1"/>
  <c r="O92" i="16"/>
  <c r="P92" i="16" s="1"/>
  <c r="O94" i="16"/>
  <c r="P94" i="16" s="1"/>
  <c r="O95" i="16"/>
  <c r="P95" i="16" s="1"/>
  <c r="O96" i="16"/>
  <c r="P96" i="16" s="1"/>
  <c r="O5" i="16"/>
  <c r="P5" i="16" s="1"/>
  <c r="M7" i="16"/>
  <c r="M11" i="16"/>
  <c r="M13" i="16"/>
  <c r="M23" i="16"/>
  <c r="M27" i="16"/>
  <c r="M29" i="16"/>
  <c r="M39" i="16"/>
  <c r="M43" i="16"/>
  <c r="M45" i="16"/>
  <c r="M55" i="16"/>
  <c r="M59" i="16"/>
  <c r="M61" i="16"/>
  <c r="M71" i="16"/>
  <c r="M75" i="16"/>
  <c r="M77" i="16"/>
  <c r="M87" i="16"/>
  <c r="M91" i="16"/>
  <c r="M93" i="16"/>
  <c r="M6" i="16"/>
  <c r="M8" i="16"/>
  <c r="M9" i="16"/>
  <c r="M10" i="16"/>
  <c r="M12" i="16"/>
  <c r="M14" i="16"/>
  <c r="M16" i="16"/>
  <c r="M17" i="16"/>
  <c r="M18" i="16"/>
  <c r="M19" i="16"/>
  <c r="M20" i="16"/>
  <c r="M21" i="16"/>
  <c r="M22" i="16"/>
  <c r="M24" i="16"/>
  <c r="M25" i="16"/>
  <c r="M26" i="16"/>
  <c r="M28" i="16"/>
  <c r="M30" i="16"/>
  <c r="M31" i="16"/>
  <c r="M32" i="16"/>
  <c r="M33" i="16"/>
  <c r="M34" i="16"/>
  <c r="M35" i="16"/>
  <c r="M36" i="16"/>
  <c r="M37" i="16"/>
  <c r="M38" i="16"/>
  <c r="M40" i="16"/>
  <c r="M41" i="16"/>
  <c r="M42" i="16"/>
  <c r="M44" i="16"/>
  <c r="M46" i="16"/>
  <c r="M47" i="16"/>
  <c r="M48" i="16"/>
  <c r="M49" i="16"/>
  <c r="M50" i="16"/>
  <c r="M51" i="16"/>
  <c r="M52" i="16"/>
  <c r="M53" i="16"/>
  <c r="M54" i="16"/>
  <c r="M56" i="16"/>
  <c r="M57" i="16"/>
  <c r="M58" i="16"/>
  <c r="M60" i="16"/>
  <c r="M62" i="16"/>
  <c r="M63" i="16"/>
  <c r="M64" i="16"/>
  <c r="M65" i="16"/>
  <c r="M66" i="16"/>
  <c r="M67" i="16"/>
  <c r="M68" i="16"/>
  <c r="M69" i="16"/>
  <c r="M70" i="16"/>
  <c r="M72" i="16"/>
  <c r="M73" i="16"/>
  <c r="M74" i="16"/>
  <c r="M76" i="16"/>
  <c r="M78" i="16"/>
  <c r="M79" i="16"/>
  <c r="M80" i="16"/>
  <c r="M81" i="16"/>
  <c r="M82" i="16"/>
  <c r="M83" i="16"/>
  <c r="M84" i="16"/>
  <c r="M85" i="16"/>
  <c r="M86" i="16"/>
  <c r="M88" i="16"/>
  <c r="M89" i="16"/>
  <c r="M90" i="16"/>
  <c r="M92" i="16"/>
  <c r="M94" i="16"/>
  <c r="M95" i="16"/>
  <c r="M96" i="16"/>
  <c r="L5" i="16"/>
  <c r="M5" i="16" s="1"/>
  <c r="I6" i="16"/>
  <c r="J6" i="16" s="1"/>
  <c r="I7" i="16"/>
  <c r="J7" i="16" s="1"/>
  <c r="I10" i="16"/>
  <c r="J10" i="16" s="1"/>
  <c r="I11" i="16"/>
  <c r="J11" i="16" s="1"/>
  <c r="I15" i="16"/>
  <c r="J15" i="16" s="1"/>
  <c r="I22" i="16"/>
  <c r="J22" i="16" s="1"/>
  <c r="I23" i="16"/>
  <c r="J23" i="16" s="1"/>
  <c r="I26" i="16"/>
  <c r="J26" i="16" s="1"/>
  <c r="I27" i="16"/>
  <c r="J27" i="16" s="1"/>
  <c r="I31" i="16"/>
  <c r="J31" i="16" s="1"/>
  <c r="I38" i="16"/>
  <c r="J38" i="16" s="1"/>
  <c r="I39" i="16"/>
  <c r="J39" i="16" s="1"/>
  <c r="I42" i="16"/>
  <c r="J42" i="16" s="1"/>
  <c r="I43" i="16"/>
  <c r="J43" i="16" s="1"/>
  <c r="I47" i="16"/>
  <c r="J47" i="16" s="1"/>
  <c r="I54" i="16"/>
  <c r="J54" i="16" s="1"/>
  <c r="I55" i="16"/>
  <c r="J55" i="16" s="1"/>
  <c r="I58" i="16"/>
  <c r="J58" i="16" s="1"/>
  <c r="I59" i="16"/>
  <c r="J59" i="16" s="1"/>
  <c r="I63" i="16"/>
  <c r="J63" i="16" s="1"/>
  <c r="I70" i="16"/>
  <c r="J70" i="16" s="1"/>
  <c r="I74" i="16"/>
  <c r="J74" i="16" s="1"/>
  <c r="I75" i="16"/>
  <c r="J75" i="16" s="1"/>
  <c r="I79" i="16"/>
  <c r="J79" i="16" s="1"/>
  <c r="I86" i="16"/>
  <c r="J86" i="16" s="1"/>
  <c r="I90" i="16"/>
  <c r="J90" i="16" s="1"/>
  <c r="I91" i="16"/>
  <c r="J91" i="16" s="1"/>
  <c r="I95" i="16"/>
  <c r="J95" i="16" s="1"/>
  <c r="I8" i="16"/>
  <c r="J8" i="16" s="1"/>
  <c r="I9" i="16"/>
  <c r="I12" i="16"/>
  <c r="J12" i="16" s="1"/>
  <c r="I13" i="16"/>
  <c r="J13" i="16" s="1"/>
  <c r="I14" i="16"/>
  <c r="J14" i="16" s="1"/>
  <c r="I16" i="16"/>
  <c r="J16" i="16" s="1"/>
  <c r="I17" i="16"/>
  <c r="J17" i="16" s="1"/>
  <c r="I18" i="16"/>
  <c r="J18" i="16" s="1"/>
  <c r="I19" i="16"/>
  <c r="J19" i="16" s="1"/>
  <c r="I20" i="16"/>
  <c r="J20" i="16" s="1"/>
  <c r="I21" i="16"/>
  <c r="J21" i="16" s="1"/>
  <c r="I24" i="16"/>
  <c r="J24" i="16" s="1"/>
  <c r="I25" i="16"/>
  <c r="J25" i="16" s="1"/>
  <c r="I28" i="16"/>
  <c r="J28" i="16" s="1"/>
  <c r="I29" i="16"/>
  <c r="J29" i="16" s="1"/>
  <c r="I30" i="16"/>
  <c r="J30" i="16" s="1"/>
  <c r="I32" i="16"/>
  <c r="J32" i="16" s="1"/>
  <c r="I33" i="16"/>
  <c r="J33" i="16" s="1"/>
  <c r="I34" i="16"/>
  <c r="J34" i="16" s="1"/>
  <c r="I35" i="16"/>
  <c r="J35" i="16" s="1"/>
  <c r="I36" i="16"/>
  <c r="J36" i="16" s="1"/>
  <c r="I37" i="16"/>
  <c r="J37" i="16" s="1"/>
  <c r="I40" i="16"/>
  <c r="J40" i="16" s="1"/>
  <c r="I41" i="16"/>
  <c r="J41" i="16" s="1"/>
  <c r="I44" i="16"/>
  <c r="J44" i="16" s="1"/>
  <c r="I45" i="16"/>
  <c r="J45" i="16" s="1"/>
  <c r="I46" i="16"/>
  <c r="J46" i="16" s="1"/>
  <c r="I48" i="16"/>
  <c r="J48" i="16" s="1"/>
  <c r="I49" i="16"/>
  <c r="J49" i="16" s="1"/>
  <c r="I50" i="16"/>
  <c r="J50" i="16" s="1"/>
  <c r="I51" i="16"/>
  <c r="J51" i="16" s="1"/>
  <c r="I52" i="16"/>
  <c r="J52" i="16" s="1"/>
  <c r="I53" i="16"/>
  <c r="J53" i="16" s="1"/>
  <c r="I56" i="16"/>
  <c r="J56" i="16" s="1"/>
  <c r="I57" i="16"/>
  <c r="J57" i="16" s="1"/>
  <c r="I60" i="16"/>
  <c r="J60" i="16" s="1"/>
  <c r="I61" i="16"/>
  <c r="J61" i="16" s="1"/>
  <c r="I62" i="16"/>
  <c r="J62" i="16" s="1"/>
  <c r="I64" i="16"/>
  <c r="J64" i="16" s="1"/>
  <c r="I65" i="16"/>
  <c r="J65" i="16" s="1"/>
  <c r="I66" i="16"/>
  <c r="J66" i="16" s="1"/>
  <c r="I67" i="16"/>
  <c r="J67" i="16" s="1"/>
  <c r="I68" i="16"/>
  <c r="J68" i="16" s="1"/>
  <c r="I69" i="16"/>
  <c r="J69" i="16" s="1"/>
  <c r="I71" i="16"/>
  <c r="J71" i="16" s="1"/>
  <c r="I72" i="16"/>
  <c r="J72" i="16" s="1"/>
  <c r="I73" i="16"/>
  <c r="J73" i="16" s="1"/>
  <c r="I76" i="16"/>
  <c r="J76" i="16" s="1"/>
  <c r="I77" i="16"/>
  <c r="J77" i="16" s="1"/>
  <c r="I78" i="16"/>
  <c r="J78" i="16" s="1"/>
  <c r="I80" i="16"/>
  <c r="J80" i="16" s="1"/>
  <c r="I81" i="16"/>
  <c r="J81" i="16" s="1"/>
  <c r="I82" i="16"/>
  <c r="J82" i="16" s="1"/>
  <c r="I83" i="16"/>
  <c r="J83" i="16" s="1"/>
  <c r="I84" i="16"/>
  <c r="J84" i="16" s="1"/>
  <c r="I85" i="16"/>
  <c r="J85" i="16" s="1"/>
  <c r="I87" i="16"/>
  <c r="J87" i="16" s="1"/>
  <c r="I88" i="16"/>
  <c r="J88" i="16" s="1"/>
  <c r="I89" i="16"/>
  <c r="J89" i="16" s="1"/>
  <c r="I92" i="16"/>
  <c r="J92" i="16" s="1"/>
  <c r="I93" i="16"/>
  <c r="J93" i="16" s="1"/>
  <c r="I94" i="16"/>
  <c r="J94" i="16" s="1"/>
  <c r="I96" i="16"/>
  <c r="J96" i="16" s="1"/>
  <c r="I5" i="16"/>
  <c r="J5" i="16" s="1"/>
  <c r="C31" i="16"/>
  <c r="D31" i="16" s="1"/>
  <c r="C7" i="16"/>
  <c r="C87" i="16"/>
  <c r="D87" i="16" s="1"/>
  <c r="C69" i="16"/>
  <c r="D69" i="16" s="1"/>
  <c r="C68" i="16"/>
  <c r="D68" i="16" s="1"/>
  <c r="C61" i="16"/>
  <c r="D61" i="16" s="1"/>
  <c r="C48" i="16"/>
  <c r="D48" i="16" s="1"/>
  <c r="C33" i="16"/>
  <c r="D33" i="16" s="1"/>
  <c r="C17" i="16"/>
  <c r="D17" i="16" s="1"/>
  <c r="C11" i="16"/>
  <c r="D11" i="16" s="1"/>
  <c r="D6" i="16"/>
  <c r="D8" i="16"/>
  <c r="D9" i="16"/>
  <c r="D10" i="16"/>
  <c r="D12" i="16"/>
  <c r="D13" i="16"/>
  <c r="D14" i="16"/>
  <c r="D15" i="16"/>
  <c r="D16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2" i="16"/>
  <c r="D63" i="16"/>
  <c r="D64" i="16"/>
  <c r="D65" i="16"/>
  <c r="D66" i="16"/>
  <c r="D67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8" i="16"/>
  <c r="D89" i="16"/>
  <c r="D90" i="16"/>
  <c r="D91" i="16"/>
  <c r="D92" i="16"/>
  <c r="D93" i="16"/>
  <c r="D94" i="16"/>
  <c r="D95" i="16"/>
  <c r="D96" i="16"/>
  <c r="D5" i="16"/>
  <c r="F6" i="16"/>
  <c r="F7" i="16"/>
  <c r="G7" i="16" s="1"/>
  <c r="F8" i="16"/>
  <c r="G8" i="16" s="1"/>
  <c r="F9" i="16"/>
  <c r="G9" i="16" s="1"/>
  <c r="F10" i="16"/>
  <c r="G10" i="16" s="1"/>
  <c r="F11" i="16"/>
  <c r="G11" i="16" s="1"/>
  <c r="F12" i="16"/>
  <c r="G12" i="16" s="1"/>
  <c r="F13" i="16"/>
  <c r="G13" i="16" s="1"/>
  <c r="F14" i="16"/>
  <c r="G14" i="16" s="1"/>
  <c r="F15" i="16"/>
  <c r="G15" i="16" s="1"/>
  <c r="F16" i="16"/>
  <c r="G16" i="16" s="1"/>
  <c r="F17" i="16"/>
  <c r="G17" i="16" s="1"/>
  <c r="F18" i="16"/>
  <c r="G18" i="16" s="1"/>
  <c r="F19" i="16"/>
  <c r="G19" i="16" s="1"/>
  <c r="F20" i="16"/>
  <c r="G20" i="16" s="1"/>
  <c r="F21" i="16"/>
  <c r="G21" i="16" s="1"/>
  <c r="F22" i="16"/>
  <c r="G22" i="16" s="1"/>
  <c r="F23" i="16"/>
  <c r="G23" i="16" s="1"/>
  <c r="F24" i="16"/>
  <c r="G24" i="16" s="1"/>
  <c r="F25" i="16"/>
  <c r="G25" i="16" s="1"/>
  <c r="F26" i="16"/>
  <c r="G26" i="16" s="1"/>
  <c r="F27" i="16"/>
  <c r="G27" i="16" s="1"/>
  <c r="F28" i="16"/>
  <c r="G28" i="16" s="1"/>
  <c r="F29" i="16"/>
  <c r="G29" i="16" s="1"/>
  <c r="F30" i="16"/>
  <c r="G30" i="16" s="1"/>
  <c r="F31" i="16"/>
  <c r="G31" i="16" s="1"/>
  <c r="F32" i="16"/>
  <c r="G32" i="16" s="1"/>
  <c r="F33" i="16"/>
  <c r="G33" i="16" s="1"/>
  <c r="F34" i="16"/>
  <c r="G34" i="16" s="1"/>
  <c r="F35" i="16"/>
  <c r="G35" i="16" s="1"/>
  <c r="F36" i="16"/>
  <c r="G36" i="16" s="1"/>
  <c r="F37" i="16"/>
  <c r="G37" i="16" s="1"/>
  <c r="F38" i="16"/>
  <c r="G38" i="16" s="1"/>
  <c r="F39" i="16"/>
  <c r="G39" i="16" s="1"/>
  <c r="F40" i="16"/>
  <c r="G40" i="16" s="1"/>
  <c r="F41" i="16"/>
  <c r="G41" i="16" s="1"/>
  <c r="F42" i="16"/>
  <c r="G42" i="16" s="1"/>
  <c r="F43" i="16"/>
  <c r="G43" i="16" s="1"/>
  <c r="F44" i="16"/>
  <c r="G44" i="16" s="1"/>
  <c r="F45" i="16"/>
  <c r="G45" i="16" s="1"/>
  <c r="F46" i="16"/>
  <c r="G46" i="16" s="1"/>
  <c r="F47" i="16"/>
  <c r="G47" i="16" s="1"/>
  <c r="F48" i="16"/>
  <c r="G48" i="16" s="1"/>
  <c r="F49" i="16"/>
  <c r="G49" i="16" s="1"/>
  <c r="F50" i="16"/>
  <c r="G50" i="16" s="1"/>
  <c r="F51" i="16"/>
  <c r="G51" i="16" s="1"/>
  <c r="F52" i="16"/>
  <c r="G52" i="16" s="1"/>
  <c r="F53" i="16"/>
  <c r="G53" i="16" s="1"/>
  <c r="F54" i="16"/>
  <c r="G54" i="16" s="1"/>
  <c r="F55" i="16"/>
  <c r="G55" i="16" s="1"/>
  <c r="F56" i="16"/>
  <c r="G56" i="16" s="1"/>
  <c r="F57" i="16"/>
  <c r="G57" i="16" s="1"/>
  <c r="F58" i="16"/>
  <c r="G58" i="16" s="1"/>
  <c r="F59" i="16"/>
  <c r="G59" i="16" s="1"/>
  <c r="F60" i="16"/>
  <c r="G60" i="16" s="1"/>
  <c r="F61" i="16"/>
  <c r="G61" i="16" s="1"/>
  <c r="F62" i="16"/>
  <c r="G62" i="16" s="1"/>
  <c r="F63" i="16"/>
  <c r="G63" i="16" s="1"/>
  <c r="F64" i="16"/>
  <c r="G64" i="16" s="1"/>
  <c r="F65" i="16"/>
  <c r="G65" i="16" s="1"/>
  <c r="F66" i="16"/>
  <c r="G66" i="16" s="1"/>
  <c r="F67" i="16"/>
  <c r="G67" i="16" s="1"/>
  <c r="F68" i="16"/>
  <c r="G68" i="16" s="1"/>
  <c r="F69" i="16"/>
  <c r="G69" i="16" s="1"/>
  <c r="F70" i="16"/>
  <c r="G70" i="16" s="1"/>
  <c r="F71" i="16"/>
  <c r="G71" i="16" s="1"/>
  <c r="F72" i="16"/>
  <c r="G72" i="16" s="1"/>
  <c r="F73" i="16"/>
  <c r="G73" i="16" s="1"/>
  <c r="F74" i="16"/>
  <c r="G74" i="16" s="1"/>
  <c r="F75" i="16"/>
  <c r="G75" i="16" s="1"/>
  <c r="F76" i="16"/>
  <c r="G76" i="16" s="1"/>
  <c r="F77" i="16"/>
  <c r="G77" i="16" s="1"/>
  <c r="F78" i="16"/>
  <c r="G78" i="16" s="1"/>
  <c r="F79" i="16"/>
  <c r="G79" i="16" s="1"/>
  <c r="F80" i="16"/>
  <c r="G80" i="16" s="1"/>
  <c r="F81" i="16"/>
  <c r="G81" i="16" s="1"/>
  <c r="F82" i="16"/>
  <c r="G82" i="16" s="1"/>
  <c r="F83" i="16"/>
  <c r="G83" i="16" s="1"/>
  <c r="F84" i="16"/>
  <c r="G84" i="16" s="1"/>
  <c r="F85" i="16"/>
  <c r="G85" i="16" s="1"/>
  <c r="F86" i="16"/>
  <c r="G86" i="16" s="1"/>
  <c r="F87" i="16"/>
  <c r="G87" i="16" s="1"/>
  <c r="F88" i="16"/>
  <c r="G88" i="16" s="1"/>
  <c r="F89" i="16"/>
  <c r="G89" i="16" s="1"/>
  <c r="F90" i="16"/>
  <c r="G90" i="16" s="1"/>
  <c r="F91" i="16"/>
  <c r="G91" i="16" s="1"/>
  <c r="F92" i="16"/>
  <c r="G92" i="16" s="1"/>
  <c r="F93" i="16"/>
  <c r="G93" i="16" s="1"/>
  <c r="F94" i="16"/>
  <c r="G94" i="16" s="1"/>
  <c r="F95" i="16"/>
  <c r="G95" i="16" s="1"/>
  <c r="F96" i="16"/>
  <c r="G96" i="16" s="1"/>
  <c r="F5" i="16"/>
  <c r="G5" i="16" s="1"/>
  <c r="B13" i="11"/>
  <c r="B95" i="2"/>
  <c r="C95" i="2"/>
  <c r="B95" i="1"/>
  <c r="C95" i="1"/>
  <c r="C95" i="4"/>
  <c r="E95" i="4"/>
  <c r="B95" i="3"/>
  <c r="D95" i="4"/>
  <c r="C95" i="3"/>
  <c r="G6" i="16" l="1"/>
  <c r="G97" i="16" s="1"/>
  <c r="F97" i="16"/>
  <c r="D7" i="16"/>
  <c r="C97" i="16"/>
  <c r="J9" i="16"/>
  <c r="I97" i="16"/>
  <c r="M15" i="16"/>
  <c r="M97" i="16" s="1"/>
  <c r="N19" i="16" s="1"/>
  <c r="E16" i="9" s="1"/>
  <c r="L97" i="16"/>
  <c r="S25" i="16"/>
  <c r="R97" i="16"/>
  <c r="P97" i="16"/>
  <c r="O97" i="16"/>
  <c r="H66" i="16" l="1"/>
  <c r="C63" i="9" s="1"/>
  <c r="H38" i="16"/>
  <c r="C35" i="9" s="1"/>
  <c r="H59" i="16"/>
  <c r="C56" i="9" s="1"/>
  <c r="H75" i="16"/>
  <c r="C72" i="9" s="1"/>
  <c r="H60" i="16"/>
  <c r="C57" i="9" s="1"/>
  <c r="H76" i="16"/>
  <c r="C73" i="9" s="1"/>
  <c r="H70" i="16"/>
  <c r="C67" i="9" s="1"/>
  <c r="H56" i="16"/>
  <c r="C53" i="9" s="1"/>
  <c r="H15" i="16"/>
  <c r="C12" i="9" s="1"/>
  <c r="H88" i="16"/>
  <c r="C85" i="9" s="1"/>
  <c r="H61" i="16"/>
  <c r="C58" i="9" s="1"/>
  <c r="H50" i="16"/>
  <c r="C47" i="9" s="1"/>
  <c r="H82" i="16"/>
  <c r="C79" i="9" s="1"/>
  <c r="H44" i="16"/>
  <c r="C41" i="9" s="1"/>
  <c r="H89" i="16"/>
  <c r="C86" i="9" s="1"/>
  <c r="H9" i="16"/>
  <c r="C6" i="9" s="1"/>
  <c r="H42" i="16"/>
  <c r="C39" i="9" s="1"/>
  <c r="H34" i="16"/>
  <c r="C31" i="9" s="1"/>
  <c r="H28" i="16"/>
  <c r="C25" i="9" s="1"/>
  <c r="H14" i="16"/>
  <c r="C11" i="9" s="1"/>
  <c r="H79" i="16"/>
  <c r="C76" i="9" s="1"/>
  <c r="H24" i="16"/>
  <c r="C21" i="9" s="1"/>
  <c r="H87" i="16"/>
  <c r="C84" i="9" s="1"/>
  <c r="H7" i="16"/>
  <c r="C4" i="9" s="1"/>
  <c r="Q9" i="16"/>
  <c r="F6" i="9" s="1"/>
  <c r="Q17" i="16"/>
  <c r="F14" i="9" s="1"/>
  <c r="Q25" i="16"/>
  <c r="F22" i="9" s="1"/>
  <c r="Q33" i="16"/>
  <c r="F30" i="9" s="1"/>
  <c r="Q41" i="16"/>
  <c r="F38" i="9" s="1"/>
  <c r="Q96" i="16"/>
  <c r="F93" i="9" s="1"/>
  <c r="Q36" i="16"/>
  <c r="F33" i="9" s="1"/>
  <c r="Q45" i="16"/>
  <c r="F42" i="9" s="1"/>
  <c r="Q53" i="16"/>
  <c r="F50" i="9" s="1"/>
  <c r="Q61" i="16"/>
  <c r="F58" i="9" s="1"/>
  <c r="Q69" i="16"/>
  <c r="F66" i="9" s="1"/>
  <c r="Q77" i="16"/>
  <c r="F74" i="9" s="1"/>
  <c r="Q85" i="16"/>
  <c r="F82" i="9" s="1"/>
  <c r="Q93" i="16"/>
  <c r="F90" i="9" s="1"/>
  <c r="Q10" i="16"/>
  <c r="F7" i="9" s="1"/>
  <c r="Q18" i="16"/>
  <c r="F15" i="9" s="1"/>
  <c r="Q26" i="16"/>
  <c r="F23" i="9" s="1"/>
  <c r="Q34" i="16"/>
  <c r="F31" i="9" s="1"/>
  <c r="Q42" i="16"/>
  <c r="F39" i="9" s="1"/>
  <c r="Q50" i="16"/>
  <c r="F47" i="9" s="1"/>
  <c r="Q58" i="16"/>
  <c r="F55" i="9" s="1"/>
  <c r="Q70" i="16"/>
  <c r="F67" i="9" s="1"/>
  <c r="Q78" i="16"/>
  <c r="F75" i="9" s="1"/>
  <c r="Q86" i="16"/>
  <c r="F83" i="9" s="1"/>
  <c r="Q11" i="16"/>
  <c r="F8" i="9" s="1"/>
  <c r="Q19" i="16"/>
  <c r="F16" i="9" s="1"/>
  <c r="Q35" i="16"/>
  <c r="F32" i="9" s="1"/>
  <c r="Q51" i="16"/>
  <c r="F48" i="9" s="1"/>
  <c r="Q59" i="16"/>
  <c r="F56" i="9" s="1"/>
  <c r="Q67" i="16"/>
  <c r="F64" i="9" s="1"/>
  <c r="Q75" i="16"/>
  <c r="F72" i="9" s="1"/>
  <c r="Q83" i="16"/>
  <c r="F80" i="9" s="1"/>
  <c r="Q91" i="16"/>
  <c r="F88" i="9" s="1"/>
  <c r="Q28" i="16"/>
  <c r="F25" i="9" s="1"/>
  <c r="Q40" i="16"/>
  <c r="F37" i="9" s="1"/>
  <c r="Q52" i="16"/>
  <c r="F49" i="9" s="1"/>
  <c r="Q5" i="16"/>
  <c r="Q49" i="16"/>
  <c r="F46" i="9" s="1"/>
  <c r="Q65" i="16"/>
  <c r="F62" i="9" s="1"/>
  <c r="Q81" i="16"/>
  <c r="F78" i="9" s="1"/>
  <c r="Q6" i="16"/>
  <c r="F3" i="9" s="1"/>
  <c r="Q22" i="16"/>
  <c r="F19" i="9" s="1"/>
  <c r="Q38" i="16"/>
  <c r="F35" i="9" s="1"/>
  <c r="Q54" i="16"/>
  <c r="F51" i="9" s="1"/>
  <c r="Q74" i="16"/>
  <c r="F71" i="9" s="1"/>
  <c r="Q90" i="16"/>
  <c r="F87" i="9" s="1"/>
  <c r="Q15" i="16"/>
  <c r="F12" i="9" s="1"/>
  <c r="Q31" i="16"/>
  <c r="F28" i="9" s="1"/>
  <c r="Q47" i="16"/>
  <c r="F44" i="9" s="1"/>
  <c r="Q63" i="16"/>
  <c r="F60" i="9" s="1"/>
  <c r="Q79" i="16"/>
  <c r="F76" i="9" s="1"/>
  <c r="Q95" i="16"/>
  <c r="F92" i="9" s="1"/>
  <c r="Q24" i="16"/>
  <c r="F21" i="9" s="1"/>
  <c r="Q44" i="16"/>
  <c r="F41" i="9" s="1"/>
  <c r="Q72" i="16"/>
  <c r="F69" i="9" s="1"/>
  <c r="Q76" i="16"/>
  <c r="F73" i="9" s="1"/>
  <c r="Q13" i="16"/>
  <c r="F10" i="9" s="1"/>
  <c r="Q29" i="16"/>
  <c r="F26" i="9" s="1"/>
  <c r="Q57" i="16"/>
  <c r="F54" i="9" s="1"/>
  <c r="Q30" i="16"/>
  <c r="F27" i="9" s="1"/>
  <c r="Q66" i="16"/>
  <c r="F63" i="9" s="1"/>
  <c r="Q7" i="16"/>
  <c r="F4" i="9" s="1"/>
  <c r="Q39" i="16"/>
  <c r="F36" i="9" s="1"/>
  <c r="Q71" i="16"/>
  <c r="F68" i="9" s="1"/>
  <c r="Q16" i="16"/>
  <c r="F13" i="9" s="1"/>
  <c r="Q60" i="16"/>
  <c r="F57" i="9" s="1"/>
  <c r="Q21" i="16"/>
  <c r="F18" i="9" s="1"/>
  <c r="Q62" i="16"/>
  <c r="F59" i="9" s="1"/>
  <c r="Q14" i="16"/>
  <c r="F11" i="9" s="1"/>
  <c r="Q82" i="16"/>
  <c r="F79" i="9" s="1"/>
  <c r="Q55" i="16"/>
  <c r="F52" i="9" s="1"/>
  <c r="Q32" i="16"/>
  <c r="F29" i="9" s="1"/>
  <c r="Q92" i="16"/>
  <c r="F89" i="9" s="1"/>
  <c r="Q88" i="16"/>
  <c r="F85" i="9" s="1"/>
  <c r="Q46" i="16"/>
  <c r="F43" i="9" s="1"/>
  <c r="Q87" i="16"/>
  <c r="F84" i="9" s="1"/>
  <c r="Q37" i="16"/>
  <c r="F34" i="9" s="1"/>
  <c r="Q73" i="16"/>
  <c r="F70" i="9" s="1"/>
  <c r="Q23" i="16"/>
  <c r="F20" i="9" s="1"/>
  <c r="Q64" i="16"/>
  <c r="F61" i="9" s="1"/>
  <c r="N45" i="16"/>
  <c r="E42" i="9" s="1"/>
  <c r="N24" i="16"/>
  <c r="E21" i="9" s="1"/>
  <c r="N64" i="16"/>
  <c r="E61" i="9" s="1"/>
  <c r="N71" i="16"/>
  <c r="E68" i="9" s="1"/>
  <c r="Q8" i="16"/>
  <c r="F5" i="9" s="1"/>
  <c r="Q68" i="16"/>
  <c r="F65" i="9" s="1"/>
  <c r="N30" i="16"/>
  <c r="E27" i="9" s="1"/>
  <c r="H23" i="16"/>
  <c r="C20" i="9" s="1"/>
  <c r="H39" i="16"/>
  <c r="C36" i="9" s="1"/>
  <c r="H13" i="16"/>
  <c r="C10" i="9" s="1"/>
  <c r="H33" i="16"/>
  <c r="C30" i="9" s="1"/>
  <c r="H26" i="16"/>
  <c r="C23" i="9" s="1"/>
  <c r="H46" i="16"/>
  <c r="C43" i="9" s="1"/>
  <c r="H90" i="16"/>
  <c r="C87" i="9" s="1"/>
  <c r="H19" i="16"/>
  <c r="C16" i="9" s="1"/>
  <c r="H43" i="16"/>
  <c r="C40" i="9" s="1"/>
  <c r="H63" i="16"/>
  <c r="C60" i="9" s="1"/>
  <c r="H83" i="16"/>
  <c r="C80" i="9" s="1"/>
  <c r="H16" i="16"/>
  <c r="C13" i="9" s="1"/>
  <c r="H36" i="16"/>
  <c r="C33" i="9" s="1"/>
  <c r="H80" i="16"/>
  <c r="C77" i="9" s="1"/>
  <c r="H93" i="16"/>
  <c r="C90" i="9" s="1"/>
  <c r="H29" i="16"/>
  <c r="C26" i="9" s="1"/>
  <c r="H49" i="16"/>
  <c r="C46" i="9" s="1"/>
  <c r="H65" i="16"/>
  <c r="C62" i="9" s="1"/>
  <c r="H81" i="16"/>
  <c r="C78" i="9" s="1"/>
  <c r="H17" i="16"/>
  <c r="C14" i="9" s="1"/>
  <c r="H11" i="16"/>
  <c r="C8" i="9" s="1"/>
  <c r="H31" i="16"/>
  <c r="C28" i="9" s="1"/>
  <c r="H51" i="16"/>
  <c r="C48" i="9" s="1"/>
  <c r="H48" i="16"/>
  <c r="C45" i="9" s="1"/>
  <c r="H21" i="16"/>
  <c r="C18" i="9" s="1"/>
  <c r="H57" i="16"/>
  <c r="C54" i="9" s="1"/>
  <c r="H73" i="16"/>
  <c r="C70" i="9" s="1"/>
  <c r="H22" i="16"/>
  <c r="C19" i="9" s="1"/>
  <c r="H62" i="16"/>
  <c r="C59" i="9" s="1"/>
  <c r="H86" i="16"/>
  <c r="C83" i="9" s="1"/>
  <c r="H35" i="16"/>
  <c r="C32" i="9" s="1"/>
  <c r="H8" i="16"/>
  <c r="C5" i="9" s="1"/>
  <c r="H32" i="16"/>
  <c r="C29" i="9" s="1"/>
  <c r="H52" i="16"/>
  <c r="C49" i="9" s="1"/>
  <c r="H96" i="16"/>
  <c r="C93" i="9" s="1"/>
  <c r="H25" i="16"/>
  <c r="C22" i="9" s="1"/>
  <c r="H45" i="16"/>
  <c r="C42" i="9" s="1"/>
  <c r="H77" i="16"/>
  <c r="C74" i="9" s="1"/>
  <c r="H30" i="16"/>
  <c r="C27" i="9" s="1"/>
  <c r="H27" i="16"/>
  <c r="C24" i="9" s="1"/>
  <c r="H20" i="16"/>
  <c r="C17" i="9" s="1"/>
  <c r="H85" i="16"/>
  <c r="C82" i="9" s="1"/>
  <c r="H10" i="16"/>
  <c r="C7" i="9" s="1"/>
  <c r="H94" i="16"/>
  <c r="C91" i="9" s="1"/>
  <c r="H91" i="16"/>
  <c r="C88" i="9" s="1"/>
  <c r="H84" i="16"/>
  <c r="C81" i="9" s="1"/>
  <c r="H74" i="16"/>
  <c r="C71" i="9" s="1"/>
  <c r="H64" i="16"/>
  <c r="C61" i="9" s="1"/>
  <c r="H54" i="16"/>
  <c r="C51" i="9" s="1"/>
  <c r="H40" i="16"/>
  <c r="C37" i="9" s="1"/>
  <c r="H67" i="16"/>
  <c r="C64" i="9" s="1"/>
  <c r="H53" i="16"/>
  <c r="C50" i="9" s="1"/>
  <c r="H47" i="16"/>
  <c r="C44" i="9" s="1"/>
  <c r="H37" i="16"/>
  <c r="C34" i="9" s="1"/>
  <c r="Q48" i="16"/>
  <c r="F45" i="9" s="1"/>
  <c r="Q94" i="16"/>
  <c r="F91" i="9" s="1"/>
  <c r="N15" i="16"/>
  <c r="E12" i="9" s="1"/>
  <c r="N53" i="16"/>
  <c r="E50" i="9" s="1"/>
  <c r="H12" i="16"/>
  <c r="C9" i="9" s="1"/>
  <c r="H95" i="16"/>
  <c r="C92" i="9" s="1"/>
  <c r="H58" i="16"/>
  <c r="C55" i="9" s="1"/>
  <c r="N5" i="16"/>
  <c r="N93" i="16"/>
  <c r="E90" i="9" s="1"/>
  <c r="N10" i="16"/>
  <c r="E7" i="9" s="1"/>
  <c r="N18" i="16"/>
  <c r="E15" i="9" s="1"/>
  <c r="N26" i="16"/>
  <c r="E23" i="9" s="1"/>
  <c r="N42" i="16"/>
  <c r="E39" i="9" s="1"/>
  <c r="N50" i="16"/>
  <c r="E47" i="9" s="1"/>
  <c r="N66" i="16"/>
  <c r="E63" i="9" s="1"/>
  <c r="N74" i="16"/>
  <c r="E71" i="9" s="1"/>
  <c r="N82" i="16"/>
  <c r="E79" i="9" s="1"/>
  <c r="N90" i="16"/>
  <c r="E87" i="9" s="1"/>
  <c r="N13" i="16"/>
  <c r="E10" i="9" s="1"/>
  <c r="N21" i="16"/>
  <c r="E18" i="9" s="1"/>
  <c r="N29" i="16"/>
  <c r="E26" i="9" s="1"/>
  <c r="N37" i="16"/>
  <c r="E34" i="9" s="1"/>
  <c r="N61" i="16"/>
  <c r="E58" i="9" s="1"/>
  <c r="N69" i="16"/>
  <c r="E66" i="9" s="1"/>
  <c r="N77" i="16"/>
  <c r="E74" i="9" s="1"/>
  <c r="N85" i="16"/>
  <c r="E82" i="9" s="1"/>
  <c r="N25" i="16"/>
  <c r="E22" i="9" s="1"/>
  <c r="N41" i="16"/>
  <c r="E38" i="9" s="1"/>
  <c r="N57" i="16"/>
  <c r="E54" i="9" s="1"/>
  <c r="N89" i="16"/>
  <c r="E86" i="9" s="1"/>
  <c r="N28" i="16"/>
  <c r="E25" i="9" s="1"/>
  <c r="N36" i="16"/>
  <c r="E33" i="9" s="1"/>
  <c r="N48" i="16"/>
  <c r="E45" i="9" s="1"/>
  <c r="N56" i="16"/>
  <c r="E53" i="9" s="1"/>
  <c r="N84" i="16"/>
  <c r="E81" i="9" s="1"/>
  <c r="N88" i="16"/>
  <c r="E85" i="9" s="1"/>
  <c r="N92" i="16"/>
  <c r="E89" i="9" s="1"/>
  <c r="N96" i="16"/>
  <c r="E93" i="9" s="1"/>
  <c r="N14" i="16"/>
  <c r="E11" i="9" s="1"/>
  <c r="N46" i="16"/>
  <c r="E43" i="9" s="1"/>
  <c r="N62" i="16"/>
  <c r="E59" i="9" s="1"/>
  <c r="N78" i="16"/>
  <c r="E75" i="9" s="1"/>
  <c r="N94" i="16"/>
  <c r="E91" i="9" s="1"/>
  <c r="N23" i="16"/>
  <c r="E20" i="9" s="1"/>
  <c r="N31" i="16"/>
  <c r="E28" i="9" s="1"/>
  <c r="N39" i="16"/>
  <c r="E36" i="9" s="1"/>
  <c r="N47" i="16"/>
  <c r="E44" i="9" s="1"/>
  <c r="N55" i="16"/>
  <c r="E52" i="9" s="1"/>
  <c r="N63" i="16"/>
  <c r="E60" i="9" s="1"/>
  <c r="N8" i="16"/>
  <c r="E5" i="9" s="1"/>
  <c r="N16" i="16"/>
  <c r="E13" i="9" s="1"/>
  <c r="N17" i="16"/>
  <c r="E14" i="9" s="1"/>
  <c r="N81" i="16"/>
  <c r="E78" i="9" s="1"/>
  <c r="N32" i="16"/>
  <c r="E29" i="9" s="1"/>
  <c r="N52" i="16"/>
  <c r="E49" i="9" s="1"/>
  <c r="N76" i="16"/>
  <c r="E73" i="9" s="1"/>
  <c r="N22" i="16"/>
  <c r="E19" i="9" s="1"/>
  <c r="N54" i="16"/>
  <c r="E51" i="9" s="1"/>
  <c r="N86" i="16"/>
  <c r="E83" i="9" s="1"/>
  <c r="N35" i="16"/>
  <c r="E32" i="9" s="1"/>
  <c r="N51" i="16"/>
  <c r="E48" i="9" s="1"/>
  <c r="N67" i="16"/>
  <c r="E64" i="9" s="1"/>
  <c r="N87" i="16"/>
  <c r="E84" i="9" s="1"/>
  <c r="N12" i="16"/>
  <c r="E9" i="9" s="1"/>
  <c r="N65" i="16"/>
  <c r="E62" i="9" s="1"/>
  <c r="N11" i="16"/>
  <c r="E8" i="9" s="1"/>
  <c r="N60" i="16"/>
  <c r="E57" i="9" s="1"/>
  <c r="N80" i="16"/>
  <c r="E77" i="9" s="1"/>
  <c r="N6" i="16"/>
  <c r="E3" i="9" s="1"/>
  <c r="N27" i="16"/>
  <c r="E24" i="9" s="1"/>
  <c r="N95" i="16"/>
  <c r="E92" i="9" s="1"/>
  <c r="N33" i="16"/>
  <c r="E30" i="9" s="1"/>
  <c r="N72" i="16"/>
  <c r="E69" i="9" s="1"/>
  <c r="N38" i="16"/>
  <c r="E35" i="9" s="1"/>
  <c r="N7" i="16"/>
  <c r="E4" i="9" s="1"/>
  <c r="N43" i="16"/>
  <c r="E40" i="9" s="1"/>
  <c r="N75" i="16"/>
  <c r="E72" i="9" s="1"/>
  <c r="N20" i="16"/>
  <c r="E17" i="9" s="1"/>
  <c r="N70" i="16"/>
  <c r="E67" i="9" s="1"/>
  <c r="N59" i="16"/>
  <c r="E56" i="9" s="1"/>
  <c r="N40" i="16"/>
  <c r="E37" i="9" s="1"/>
  <c r="N58" i="16"/>
  <c r="E55" i="9" s="1"/>
  <c r="N49" i="16"/>
  <c r="E46" i="9" s="1"/>
  <c r="Q20" i="16"/>
  <c r="F17" i="9" s="1"/>
  <c r="N79" i="16"/>
  <c r="E76" i="9" s="1"/>
  <c r="S97" i="16"/>
  <c r="Q12" i="16"/>
  <c r="F9" i="9" s="1"/>
  <c r="Q80" i="16"/>
  <c r="F77" i="9" s="1"/>
  <c r="N91" i="16"/>
  <c r="E88" i="9" s="1"/>
  <c r="N34" i="16"/>
  <c r="E31" i="9" s="1"/>
  <c r="N73" i="16"/>
  <c r="E70" i="9" s="1"/>
  <c r="Q56" i="16"/>
  <c r="F53" i="9" s="1"/>
  <c r="N68" i="16"/>
  <c r="E65" i="9" s="1"/>
  <c r="H78" i="16"/>
  <c r="C75" i="9" s="1"/>
  <c r="H55" i="16"/>
  <c r="C52" i="9" s="1"/>
  <c r="H18" i="16"/>
  <c r="C15" i="9" s="1"/>
  <c r="H71" i="16"/>
  <c r="C68" i="9" s="1"/>
  <c r="H72" i="16"/>
  <c r="C69" i="9" s="1"/>
  <c r="H68" i="16"/>
  <c r="C65" i="9" s="1"/>
  <c r="Q43" i="16"/>
  <c r="F40" i="9" s="1"/>
  <c r="N9" i="16"/>
  <c r="E6" i="9" s="1"/>
  <c r="J97" i="16"/>
  <c r="K9" i="16" s="1"/>
  <c r="D6" i="9" s="1"/>
  <c r="H41" i="16"/>
  <c r="C38" i="9" s="1"/>
  <c r="H5" i="16"/>
  <c r="Q27" i="16"/>
  <c r="F24" i="9" s="1"/>
  <c r="Q84" i="16"/>
  <c r="F81" i="9" s="1"/>
  <c r="N44" i="16"/>
  <c r="E41" i="9" s="1"/>
  <c r="N83" i="16"/>
  <c r="E80" i="9" s="1"/>
  <c r="D97" i="16"/>
  <c r="H6" i="16"/>
  <c r="C3" i="9" s="1"/>
  <c r="H69" i="16"/>
  <c r="C66" i="9" s="1"/>
  <c r="Q89" i="16"/>
  <c r="F86" i="9" s="1"/>
  <c r="H92" i="16"/>
  <c r="C89" i="9" s="1"/>
  <c r="E5" i="16" l="1"/>
  <c r="E13" i="16"/>
  <c r="B10" i="9" s="1"/>
  <c r="E25" i="16"/>
  <c r="B22" i="9" s="1"/>
  <c r="E33" i="16"/>
  <c r="B30" i="9" s="1"/>
  <c r="E41" i="16"/>
  <c r="B38" i="9" s="1"/>
  <c r="E49" i="16"/>
  <c r="B46" i="9" s="1"/>
  <c r="E57" i="16"/>
  <c r="B54" i="9" s="1"/>
  <c r="E93" i="16"/>
  <c r="B90" i="9" s="1"/>
  <c r="E10" i="16"/>
  <c r="B7" i="9" s="1"/>
  <c r="E18" i="16"/>
  <c r="B15" i="9" s="1"/>
  <c r="E26" i="16"/>
  <c r="B23" i="9" s="1"/>
  <c r="E34" i="16"/>
  <c r="B31" i="9" s="1"/>
  <c r="E42" i="16"/>
  <c r="B39" i="9" s="1"/>
  <c r="E50" i="16"/>
  <c r="B47" i="9" s="1"/>
  <c r="E58" i="16"/>
  <c r="B55" i="9" s="1"/>
  <c r="E66" i="16"/>
  <c r="B63" i="9" s="1"/>
  <c r="E74" i="16"/>
  <c r="B71" i="9" s="1"/>
  <c r="E82" i="16"/>
  <c r="B79" i="9" s="1"/>
  <c r="E15" i="16"/>
  <c r="B12" i="9" s="1"/>
  <c r="E23" i="16"/>
  <c r="B20" i="9" s="1"/>
  <c r="E31" i="16"/>
  <c r="B28" i="9" s="1"/>
  <c r="E39" i="16"/>
  <c r="B36" i="9" s="1"/>
  <c r="E47" i="16"/>
  <c r="B44" i="9" s="1"/>
  <c r="E65" i="16"/>
  <c r="B62" i="9" s="1"/>
  <c r="E89" i="16"/>
  <c r="B86" i="9" s="1"/>
  <c r="E55" i="16"/>
  <c r="B52" i="9" s="1"/>
  <c r="E71" i="16"/>
  <c r="B68" i="9" s="1"/>
  <c r="E79" i="16"/>
  <c r="B76" i="9" s="1"/>
  <c r="E87" i="16"/>
  <c r="B84" i="9" s="1"/>
  <c r="E95" i="16"/>
  <c r="B92" i="9" s="1"/>
  <c r="E12" i="16"/>
  <c r="B9" i="9" s="1"/>
  <c r="E20" i="16"/>
  <c r="B17" i="9" s="1"/>
  <c r="E28" i="16"/>
  <c r="B25" i="9" s="1"/>
  <c r="E36" i="16"/>
  <c r="B33" i="9" s="1"/>
  <c r="E44" i="16"/>
  <c r="B41" i="9" s="1"/>
  <c r="E52" i="16"/>
  <c r="B49" i="9" s="1"/>
  <c r="E60" i="16"/>
  <c r="B57" i="9" s="1"/>
  <c r="E68" i="16"/>
  <c r="B65" i="9" s="1"/>
  <c r="E76" i="16"/>
  <c r="B73" i="9" s="1"/>
  <c r="E84" i="16"/>
  <c r="B81" i="9" s="1"/>
  <c r="E92" i="16"/>
  <c r="B89" i="9" s="1"/>
  <c r="E17" i="16"/>
  <c r="B14" i="9" s="1"/>
  <c r="E21" i="16"/>
  <c r="B18" i="9" s="1"/>
  <c r="E37" i="16"/>
  <c r="B34" i="9" s="1"/>
  <c r="E53" i="16"/>
  <c r="B50" i="9" s="1"/>
  <c r="E14" i="16"/>
  <c r="B11" i="9" s="1"/>
  <c r="E30" i="16"/>
  <c r="B27" i="9" s="1"/>
  <c r="E46" i="16"/>
  <c r="B43" i="9" s="1"/>
  <c r="E62" i="16"/>
  <c r="B59" i="9" s="1"/>
  <c r="E78" i="16"/>
  <c r="B75" i="9" s="1"/>
  <c r="E19" i="16"/>
  <c r="B16" i="9" s="1"/>
  <c r="E35" i="16"/>
  <c r="B32" i="9" s="1"/>
  <c r="E51" i="16"/>
  <c r="B48" i="9" s="1"/>
  <c r="E69" i="16"/>
  <c r="B66" i="9" s="1"/>
  <c r="E83" i="16"/>
  <c r="B80" i="9" s="1"/>
  <c r="E8" i="16"/>
  <c r="B5" i="9" s="1"/>
  <c r="E24" i="16"/>
  <c r="B21" i="9" s="1"/>
  <c r="E40" i="16"/>
  <c r="B37" i="9" s="1"/>
  <c r="E56" i="16"/>
  <c r="B53" i="9" s="1"/>
  <c r="E72" i="16"/>
  <c r="B69" i="9" s="1"/>
  <c r="E88" i="16"/>
  <c r="B85" i="9" s="1"/>
  <c r="E29" i="16"/>
  <c r="B26" i="9" s="1"/>
  <c r="E6" i="16"/>
  <c r="B3" i="9" s="1"/>
  <c r="E38" i="16"/>
  <c r="B35" i="9" s="1"/>
  <c r="E70" i="16"/>
  <c r="B67" i="9" s="1"/>
  <c r="E11" i="16"/>
  <c r="B8" i="9" s="1"/>
  <c r="E43" i="16"/>
  <c r="B40" i="9" s="1"/>
  <c r="E77" i="16"/>
  <c r="B74" i="9" s="1"/>
  <c r="E91" i="16"/>
  <c r="B88" i="9" s="1"/>
  <c r="E32" i="16"/>
  <c r="B29" i="9" s="1"/>
  <c r="E96" i="16"/>
  <c r="B93" i="9" s="1"/>
  <c r="E45" i="16"/>
  <c r="B42" i="9" s="1"/>
  <c r="E22" i="16"/>
  <c r="B19" i="9" s="1"/>
  <c r="E86" i="16"/>
  <c r="B83" i="9" s="1"/>
  <c r="E61" i="16"/>
  <c r="B58" i="9" s="1"/>
  <c r="E75" i="16"/>
  <c r="B72" i="9" s="1"/>
  <c r="E16" i="16"/>
  <c r="B13" i="9" s="1"/>
  <c r="E48" i="16"/>
  <c r="B45" i="9" s="1"/>
  <c r="E80" i="16"/>
  <c r="B77" i="9" s="1"/>
  <c r="E59" i="16"/>
  <c r="B56" i="9" s="1"/>
  <c r="E64" i="16"/>
  <c r="B61" i="9" s="1"/>
  <c r="E9" i="16"/>
  <c r="B6" i="9" s="1"/>
  <c r="E54" i="16"/>
  <c r="B51" i="9" s="1"/>
  <c r="E27" i="16"/>
  <c r="B24" i="9" s="1"/>
  <c r="E94" i="16"/>
  <c r="B91" i="9" s="1"/>
  <c r="E73" i="16"/>
  <c r="B70" i="9" s="1"/>
  <c r="E85" i="16"/>
  <c r="B82" i="9" s="1"/>
  <c r="E67" i="16"/>
  <c r="B64" i="9" s="1"/>
  <c r="E63" i="16"/>
  <c r="B60" i="9" s="1"/>
  <c r="E81" i="16"/>
  <c r="B78" i="9" s="1"/>
  <c r="E90" i="16"/>
  <c r="B87" i="9" s="1"/>
  <c r="T10" i="16"/>
  <c r="G7" i="9" s="1"/>
  <c r="T30" i="16"/>
  <c r="G27" i="9" s="1"/>
  <c r="T38" i="16"/>
  <c r="G35" i="9" s="1"/>
  <c r="T58" i="16"/>
  <c r="G55" i="9" s="1"/>
  <c r="T33" i="16"/>
  <c r="G30" i="9" s="1"/>
  <c r="T7" i="16"/>
  <c r="G4" i="9" s="1"/>
  <c r="T39" i="16"/>
  <c r="G36" i="9" s="1"/>
  <c r="T22" i="16"/>
  <c r="G19" i="9" s="1"/>
  <c r="T34" i="16"/>
  <c r="G31" i="9" s="1"/>
  <c r="T90" i="16"/>
  <c r="G87" i="9" s="1"/>
  <c r="T61" i="16"/>
  <c r="G58" i="9" s="1"/>
  <c r="T23" i="16"/>
  <c r="G20" i="9" s="1"/>
  <c r="T43" i="16"/>
  <c r="G40" i="9" s="1"/>
  <c r="T51" i="16"/>
  <c r="G48" i="9" s="1"/>
  <c r="T71" i="16"/>
  <c r="G68" i="9" s="1"/>
  <c r="T79" i="16"/>
  <c r="G76" i="9" s="1"/>
  <c r="T17" i="16"/>
  <c r="G14" i="9" s="1"/>
  <c r="T20" i="16"/>
  <c r="G17" i="9" s="1"/>
  <c r="T28" i="16"/>
  <c r="G25" i="9" s="1"/>
  <c r="T44" i="16"/>
  <c r="G41" i="9" s="1"/>
  <c r="T56" i="16"/>
  <c r="G53" i="9" s="1"/>
  <c r="T72" i="16"/>
  <c r="G69" i="9" s="1"/>
  <c r="T80" i="16"/>
  <c r="G77" i="9" s="1"/>
  <c r="T65" i="16"/>
  <c r="G62" i="9" s="1"/>
  <c r="T81" i="16"/>
  <c r="G78" i="9" s="1"/>
  <c r="T49" i="16"/>
  <c r="G46" i="9" s="1"/>
  <c r="T26" i="16"/>
  <c r="G23" i="9" s="1"/>
  <c r="T54" i="16"/>
  <c r="G51" i="9" s="1"/>
  <c r="T66" i="16"/>
  <c r="G63" i="9" s="1"/>
  <c r="T74" i="16"/>
  <c r="G71" i="9" s="1"/>
  <c r="T94" i="16"/>
  <c r="G91" i="9" s="1"/>
  <c r="T45" i="16"/>
  <c r="G42" i="9" s="1"/>
  <c r="T69" i="16"/>
  <c r="G66" i="9" s="1"/>
  <c r="T85" i="16"/>
  <c r="G82" i="9" s="1"/>
  <c r="T15" i="16"/>
  <c r="G12" i="9" s="1"/>
  <c r="T27" i="16"/>
  <c r="G24" i="9" s="1"/>
  <c r="T35" i="16"/>
  <c r="G32" i="9" s="1"/>
  <c r="T63" i="16"/>
  <c r="G60" i="9" s="1"/>
  <c r="T91" i="16"/>
  <c r="G88" i="9" s="1"/>
  <c r="T93" i="16"/>
  <c r="G90" i="9" s="1"/>
  <c r="T12" i="16"/>
  <c r="G9" i="9" s="1"/>
  <c r="T84" i="16"/>
  <c r="G81" i="9" s="1"/>
  <c r="T92" i="16"/>
  <c r="G89" i="9" s="1"/>
  <c r="T21" i="16"/>
  <c r="G18" i="9" s="1"/>
  <c r="T41" i="16"/>
  <c r="G38" i="9" s="1"/>
  <c r="T70" i="16"/>
  <c r="G67" i="9" s="1"/>
  <c r="T37" i="16"/>
  <c r="G34" i="9" s="1"/>
  <c r="T19" i="16"/>
  <c r="G16" i="9" s="1"/>
  <c r="T67" i="16"/>
  <c r="G64" i="9" s="1"/>
  <c r="T87" i="16"/>
  <c r="G84" i="9" s="1"/>
  <c r="T8" i="16"/>
  <c r="G5" i="9" s="1"/>
  <c r="T62" i="16"/>
  <c r="G59" i="9" s="1"/>
  <c r="T13" i="16"/>
  <c r="G10" i="9" s="1"/>
  <c r="T11" i="16"/>
  <c r="G8" i="9" s="1"/>
  <c r="T47" i="16"/>
  <c r="G44" i="9" s="1"/>
  <c r="T83" i="16"/>
  <c r="G80" i="9" s="1"/>
  <c r="T24" i="16"/>
  <c r="G21" i="9" s="1"/>
  <c r="T40" i="16"/>
  <c r="G37" i="9" s="1"/>
  <c r="T60" i="16"/>
  <c r="G57" i="9" s="1"/>
  <c r="T76" i="16"/>
  <c r="G73" i="9" s="1"/>
  <c r="T77" i="16"/>
  <c r="G74" i="9" s="1"/>
  <c r="T59" i="16"/>
  <c r="G56" i="9" s="1"/>
  <c r="T29" i="16"/>
  <c r="G26" i="9" s="1"/>
  <c r="T42" i="16"/>
  <c r="G39" i="9" s="1"/>
  <c r="T53" i="16"/>
  <c r="G50" i="9" s="1"/>
  <c r="T55" i="16"/>
  <c r="G52" i="9" s="1"/>
  <c r="T95" i="16"/>
  <c r="G92" i="9" s="1"/>
  <c r="T16" i="16"/>
  <c r="G13" i="9" s="1"/>
  <c r="T88" i="16"/>
  <c r="G85" i="9" s="1"/>
  <c r="T78" i="16"/>
  <c r="G75" i="9" s="1"/>
  <c r="T75" i="16"/>
  <c r="G72" i="9" s="1"/>
  <c r="T48" i="16"/>
  <c r="G45" i="9" s="1"/>
  <c r="T73" i="16"/>
  <c r="G70" i="9" s="1"/>
  <c r="T5" i="16"/>
  <c r="T86" i="16"/>
  <c r="G83" i="9" s="1"/>
  <c r="T52" i="16"/>
  <c r="G49" i="9" s="1"/>
  <c r="T31" i="16"/>
  <c r="G28" i="9" s="1"/>
  <c r="T32" i="16"/>
  <c r="G29" i="9" s="1"/>
  <c r="T46" i="16"/>
  <c r="G43" i="9" s="1"/>
  <c r="T6" i="16"/>
  <c r="G3" i="9" s="1"/>
  <c r="T89" i="16"/>
  <c r="G86" i="9" s="1"/>
  <c r="T18" i="16"/>
  <c r="G15" i="9" s="1"/>
  <c r="T82" i="16"/>
  <c r="G79" i="9" s="1"/>
  <c r="T68" i="16"/>
  <c r="G65" i="9" s="1"/>
  <c r="T64" i="16"/>
  <c r="G61" i="9" s="1"/>
  <c r="T50" i="16"/>
  <c r="G47" i="9" s="1"/>
  <c r="T57" i="16"/>
  <c r="G54" i="9" s="1"/>
  <c r="T14" i="16"/>
  <c r="G11" i="9" s="1"/>
  <c r="T36" i="16"/>
  <c r="G33" i="9" s="1"/>
  <c r="T9" i="16"/>
  <c r="G6" i="9" s="1"/>
  <c r="T96" i="16"/>
  <c r="G93" i="9" s="1"/>
  <c r="E2" i="9"/>
  <c r="E94" i="9" s="1"/>
  <c r="N97" i="16"/>
  <c r="C2" i="9"/>
  <c r="H97" i="16"/>
  <c r="E7" i="16"/>
  <c r="B4" i="9" s="1"/>
  <c r="K10" i="16"/>
  <c r="D7" i="9" s="1"/>
  <c r="K22" i="16"/>
  <c r="D19" i="9" s="1"/>
  <c r="K30" i="16"/>
  <c r="D27" i="9" s="1"/>
  <c r="K50" i="16"/>
  <c r="D47" i="9" s="1"/>
  <c r="K86" i="16"/>
  <c r="D83" i="9" s="1"/>
  <c r="K94" i="16"/>
  <c r="D91" i="9" s="1"/>
  <c r="K61" i="16"/>
  <c r="D58" i="9" s="1"/>
  <c r="K23" i="16"/>
  <c r="D20" i="9" s="1"/>
  <c r="K43" i="16"/>
  <c r="D40" i="9" s="1"/>
  <c r="K51" i="16"/>
  <c r="D48" i="9" s="1"/>
  <c r="K71" i="16"/>
  <c r="D68" i="9" s="1"/>
  <c r="K91" i="16"/>
  <c r="D88" i="9" s="1"/>
  <c r="K13" i="16"/>
  <c r="D10" i="9" s="1"/>
  <c r="K89" i="16"/>
  <c r="D86" i="9" s="1"/>
  <c r="K24" i="16"/>
  <c r="D21" i="9" s="1"/>
  <c r="K32" i="16"/>
  <c r="D29" i="9" s="1"/>
  <c r="K52" i="16"/>
  <c r="D49" i="9" s="1"/>
  <c r="K64" i="16"/>
  <c r="D61" i="9" s="1"/>
  <c r="K84" i="16"/>
  <c r="D81" i="9" s="1"/>
  <c r="K92" i="16"/>
  <c r="D89" i="9" s="1"/>
  <c r="K21" i="16"/>
  <c r="D18" i="9" s="1"/>
  <c r="K34" i="16"/>
  <c r="D31" i="9" s="1"/>
  <c r="K42" i="16"/>
  <c r="D39" i="9" s="1"/>
  <c r="K17" i="16"/>
  <c r="D14" i="9" s="1"/>
  <c r="K37" i="16"/>
  <c r="D34" i="9" s="1"/>
  <c r="K93" i="16"/>
  <c r="D90" i="9" s="1"/>
  <c r="K35" i="16"/>
  <c r="D32" i="9" s="1"/>
  <c r="K55" i="16"/>
  <c r="D52" i="9" s="1"/>
  <c r="K63" i="16"/>
  <c r="D60" i="9" s="1"/>
  <c r="K75" i="16"/>
  <c r="D72" i="9" s="1"/>
  <c r="K83" i="16"/>
  <c r="D80" i="9" s="1"/>
  <c r="K29" i="16"/>
  <c r="D26" i="9" s="1"/>
  <c r="K57" i="16"/>
  <c r="D54" i="9" s="1"/>
  <c r="K8" i="16"/>
  <c r="D5" i="9" s="1"/>
  <c r="K16" i="16"/>
  <c r="D13" i="9" s="1"/>
  <c r="K36" i="16"/>
  <c r="D33" i="9" s="1"/>
  <c r="K44" i="16"/>
  <c r="D41" i="9" s="1"/>
  <c r="K68" i="16"/>
  <c r="D65" i="9" s="1"/>
  <c r="K76" i="16"/>
  <c r="D73" i="9" s="1"/>
  <c r="K53" i="16"/>
  <c r="D50" i="9" s="1"/>
  <c r="K77" i="16"/>
  <c r="D74" i="9" s="1"/>
  <c r="K6" i="16"/>
  <c r="D3" i="9" s="1"/>
  <c r="K46" i="16"/>
  <c r="D43" i="9" s="1"/>
  <c r="K66" i="16"/>
  <c r="D63" i="9" s="1"/>
  <c r="K25" i="16"/>
  <c r="D22" i="9" s="1"/>
  <c r="K81" i="16"/>
  <c r="D78" i="9" s="1"/>
  <c r="K19" i="16"/>
  <c r="D16" i="9" s="1"/>
  <c r="K59" i="16"/>
  <c r="D56" i="9" s="1"/>
  <c r="K79" i="16"/>
  <c r="D76" i="9" s="1"/>
  <c r="K73" i="16"/>
  <c r="D70" i="9" s="1"/>
  <c r="K40" i="16"/>
  <c r="D37" i="9" s="1"/>
  <c r="K80" i="16"/>
  <c r="D77" i="9" s="1"/>
  <c r="K65" i="16"/>
  <c r="D62" i="9" s="1"/>
  <c r="K26" i="16"/>
  <c r="D23" i="9" s="1"/>
  <c r="K62" i="16"/>
  <c r="D59" i="9" s="1"/>
  <c r="K82" i="16"/>
  <c r="D79" i="9" s="1"/>
  <c r="K69" i="16"/>
  <c r="D66" i="9" s="1"/>
  <c r="K39" i="16"/>
  <c r="D36" i="9" s="1"/>
  <c r="K95" i="16"/>
  <c r="D92" i="9" s="1"/>
  <c r="K60" i="16"/>
  <c r="D57" i="9" s="1"/>
  <c r="K96" i="16"/>
  <c r="D93" i="9" s="1"/>
  <c r="K18" i="16"/>
  <c r="D15" i="9" s="1"/>
  <c r="K11" i="16"/>
  <c r="D8" i="9" s="1"/>
  <c r="K12" i="16"/>
  <c r="D9" i="9" s="1"/>
  <c r="K48" i="16"/>
  <c r="D45" i="9" s="1"/>
  <c r="K85" i="16"/>
  <c r="D82" i="9" s="1"/>
  <c r="K5" i="16"/>
  <c r="K14" i="16"/>
  <c r="D11" i="9" s="1"/>
  <c r="K54" i="16"/>
  <c r="D51" i="9" s="1"/>
  <c r="K90" i="16"/>
  <c r="D87" i="9" s="1"/>
  <c r="K47" i="16"/>
  <c r="D44" i="9" s="1"/>
  <c r="K87" i="16"/>
  <c r="D84" i="9" s="1"/>
  <c r="K38" i="16"/>
  <c r="D35" i="9" s="1"/>
  <c r="K49" i="16"/>
  <c r="D46" i="9" s="1"/>
  <c r="K67" i="16"/>
  <c r="D64" i="9" s="1"/>
  <c r="K31" i="16"/>
  <c r="D28" i="9" s="1"/>
  <c r="K72" i="16"/>
  <c r="D69" i="9" s="1"/>
  <c r="K28" i="16"/>
  <c r="D25" i="9" s="1"/>
  <c r="K33" i="16"/>
  <c r="D30" i="9" s="1"/>
  <c r="K27" i="16"/>
  <c r="D24" i="9" s="1"/>
  <c r="K74" i="16"/>
  <c r="D71" i="9" s="1"/>
  <c r="K41" i="16"/>
  <c r="D38" i="9" s="1"/>
  <c r="K7" i="16"/>
  <c r="D4" i="9" s="1"/>
  <c r="K20" i="16"/>
  <c r="D17" i="9" s="1"/>
  <c r="K45" i="16"/>
  <c r="D42" i="9" s="1"/>
  <c r="K78" i="16"/>
  <c r="D75" i="9" s="1"/>
  <c r="K70" i="16"/>
  <c r="D67" i="9" s="1"/>
  <c r="K88" i="16"/>
  <c r="D85" i="9" s="1"/>
  <c r="K56" i="16"/>
  <c r="D53" i="9" s="1"/>
  <c r="K15" i="16"/>
  <c r="D12" i="9" s="1"/>
  <c r="K58" i="16"/>
  <c r="D55" i="9" s="1"/>
  <c r="T25" i="16"/>
  <c r="G22" i="9" s="1"/>
  <c r="F2" i="9"/>
  <c r="F94" i="9" s="1"/>
  <c r="Q97" i="16"/>
  <c r="H54" i="9" l="1"/>
  <c r="H83" i="9"/>
  <c r="H72" i="9"/>
  <c r="H5" i="9"/>
  <c r="H12" i="9"/>
  <c r="H91" i="9"/>
  <c r="H23" i="9"/>
  <c r="H25" i="9"/>
  <c r="H36" i="9"/>
  <c r="H93" i="9"/>
  <c r="H34" i="9"/>
  <c r="H35" i="9"/>
  <c r="H60" i="9"/>
  <c r="H6" i="9"/>
  <c r="H22" i="9"/>
  <c r="H65" i="9"/>
  <c r="H3" i="9"/>
  <c r="H49" i="9"/>
  <c r="H45" i="9"/>
  <c r="H13" i="9"/>
  <c r="H39" i="9"/>
  <c r="H73" i="9"/>
  <c r="H80" i="9"/>
  <c r="H59" i="9"/>
  <c r="H16" i="9"/>
  <c r="H18" i="9"/>
  <c r="H90" i="9"/>
  <c r="H42" i="9"/>
  <c r="H51" i="9"/>
  <c r="H62" i="9"/>
  <c r="H41" i="9"/>
  <c r="H76" i="9"/>
  <c r="H19" i="9"/>
  <c r="H55" i="9"/>
  <c r="H11" i="9"/>
  <c r="H24" i="9"/>
  <c r="H20" i="9"/>
  <c r="H79" i="9"/>
  <c r="H43" i="9"/>
  <c r="H92" i="9"/>
  <c r="H26" i="9"/>
  <c r="H57" i="9"/>
  <c r="H44" i="9"/>
  <c r="H77" i="9"/>
  <c r="H68" i="9"/>
  <c r="H33" i="9"/>
  <c r="H61" i="9"/>
  <c r="H86" i="9"/>
  <c r="H28" i="9"/>
  <c r="H70" i="9"/>
  <c r="H85" i="9"/>
  <c r="H50" i="9"/>
  <c r="H74" i="9"/>
  <c r="H21" i="9"/>
  <c r="H10" i="9"/>
  <c r="H64" i="9"/>
  <c r="H38" i="9"/>
  <c r="H9" i="9"/>
  <c r="H32" i="9"/>
  <c r="H66" i="9"/>
  <c r="H63" i="9"/>
  <c r="H78" i="9"/>
  <c r="H53" i="9"/>
  <c r="H14" i="9"/>
  <c r="H40" i="9"/>
  <c r="H31" i="9"/>
  <c r="H30" i="9"/>
  <c r="H7" i="9"/>
  <c r="H89" i="9"/>
  <c r="H88" i="9"/>
  <c r="H58" i="9"/>
  <c r="H47" i="9"/>
  <c r="H15" i="9"/>
  <c r="H29" i="9"/>
  <c r="H75" i="9"/>
  <c r="H52" i="9"/>
  <c r="H56" i="9"/>
  <c r="H37" i="9"/>
  <c r="H8" i="9"/>
  <c r="H84" i="9"/>
  <c r="H67" i="9"/>
  <c r="H81" i="9"/>
  <c r="H82" i="9"/>
  <c r="H71" i="9"/>
  <c r="H46" i="9"/>
  <c r="H69" i="9"/>
  <c r="H17" i="9"/>
  <c r="H48" i="9"/>
  <c r="H87" i="9"/>
  <c r="H4" i="9"/>
  <c r="H27" i="9"/>
  <c r="C94" i="9"/>
  <c r="D2" i="9"/>
  <c r="D94" i="9" s="1"/>
  <c r="K97" i="16"/>
  <c r="T97" i="16"/>
  <c r="G2" i="9"/>
  <c r="G94" i="9" s="1"/>
  <c r="E97" i="16"/>
  <c r="B2" i="9"/>
  <c r="H2" i="9" l="1"/>
  <c r="B94" i="9"/>
  <c r="H94" i="9" s="1"/>
</calcChain>
</file>

<file path=xl/sharedStrings.xml><?xml version="1.0" encoding="utf-8"?>
<sst xmlns="http://schemas.openxmlformats.org/spreadsheetml/2006/main" count="1278" uniqueCount="179">
  <si>
    <t>IrDL</t>
  </si>
  <si>
    <t>IrRV</t>
  </si>
  <si>
    <t>Angra dos Reis</t>
  </si>
  <si>
    <t>Aperibé</t>
  </si>
  <si>
    <t>Araruama</t>
  </si>
  <si>
    <t>Areal</t>
  </si>
  <si>
    <t>Armação dos Búzios</t>
  </si>
  <si>
    <t>Arraial do Cabo</t>
  </si>
  <si>
    <t>Barra do Piraí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</si>
  <si>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</si>
  <si>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</si>
  <si>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</si>
  <si>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</si>
  <si>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</si>
  <si>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</si>
  <si>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</si>
  <si>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Campos dos Goytacazes</t>
  </si>
  <si>
    <t>Cantagalo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</si>
  <si>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</si>
  <si>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</si>
  <si>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</si>
  <si>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</si>
  <si>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</si>
  <si>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</si>
  <si>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</si>
  <si>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</si>
  <si>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</si>
  <si>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</si>
  <si>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</si>
  <si>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</si>
  <si>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</si>
  <si>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</si>
  <si>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</si>
  <si>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</si>
  <si>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</si>
  <si>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</si>
  <si>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</si>
  <si>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</si>
  <si>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</si>
  <si>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</si>
  <si>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</si>
  <si>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</si>
  <si>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</si>
  <si>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</si>
  <si>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</si>
  <si>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</si>
  <si>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</si>
  <si>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</si>
  <si>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</si>
  <si>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</si>
  <si>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</si>
  <si>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</si>
  <si>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</si>
  <si>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</si>
  <si>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</si>
  <si>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</si>
  <si>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</si>
  <si>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</si>
  <si>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</si>
  <si>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</si>
  <si>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</si>
  <si>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</si>
  <si>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</si>
  <si>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</si>
  <si>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</si>
  <si>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</si>
  <si>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</si>
  <si>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</si>
  <si>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</si>
  <si>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</si>
  <si>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</si>
  <si>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</si>
  <si>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</si>
  <si>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</si>
  <si>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</si>
  <si>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</si>
  <si>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</si>
  <si>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</si>
  <si>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</si>
  <si>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Sapucaia</t>
  </si>
  <si>
    <t>Saquarema</t>
  </si>
  <si>
    <t>Seropédica</t>
  </si>
  <si>
    <t>Silva Jardim</t>
  </si>
  <si>
    <t>Sumidouro</t>
  </si>
  <si>
    <t>Tanguá</t>
  </si>
  <si>
    <t>Teresópolis</t>
  </si>
  <si>
    <t>Três Rios</t>
  </si>
  <si>
    <t>Valença</t>
  </si>
  <si>
    <t>Varre-Sai</t>
  </si>
  <si>
    <t>Vassouras</t>
  </si>
  <si>
    <t>Volta Redonda</t>
  </si>
  <si>
    <t>IAP</t>
  </si>
  <si>
    <t>IrAP</t>
  </si>
  <si>
    <t>Mesquita</t>
  </si>
  <si>
    <t>Trajano de Moraes</t>
  </si>
  <si>
    <t>Município</t>
  </si>
  <si>
    <t>IrAPM</t>
  </si>
  <si>
    <t>ITE</t>
  </si>
  <si>
    <t>IrTE</t>
  </si>
  <si>
    <t>Sigla</t>
  </si>
  <si>
    <t>Nome</t>
  </si>
  <si>
    <t>Unidade</t>
  </si>
  <si>
    <t>Definição</t>
  </si>
  <si>
    <t>PAP</t>
  </si>
  <si>
    <t>Parcelas de Áreas Protegidas</t>
  </si>
  <si>
    <t>Hectares</t>
  </si>
  <si>
    <t>Superfície, em hectares, da porção da Unidade de Conservação contida dentro do território municipal</t>
  </si>
  <si>
    <t>Índice de Área Protegida</t>
  </si>
  <si>
    <t>FI</t>
  </si>
  <si>
    <t>Fator de Importância da Parcela</t>
  </si>
  <si>
    <t>GI</t>
  </si>
  <si>
    <t>Grau de Implementação da Parcela</t>
  </si>
  <si>
    <t>GC</t>
  </si>
  <si>
    <t>Grau de Conservação da Parcela</t>
  </si>
  <si>
    <t>Índice Relativo de Área Protegida</t>
  </si>
  <si>
    <t>Razão entre o índice de áreas protegidas  (IAP) e a soma dos IAP's de todos os municípios do Estado</t>
  </si>
  <si>
    <t>Índice Relativo de Áreas Protegidas Municipais</t>
  </si>
  <si>
    <t>Calculado como o IrAP, sendo computadas apenas as Parcelas de Áreas Protegidas Municipais. As parcelas de áreas protegidas municipais não foram excluídas do IAP, portanto contribuem para a formação de ambos os índices (IAP e IAPM)</t>
  </si>
  <si>
    <t>Índice de Tratamento de Esgoto</t>
  </si>
  <si>
    <t>Percentual de população urbana atendida por tratamento de esgoto ponderado pelo nível de tratamento</t>
  </si>
  <si>
    <t>Índice Relativo de Tratamento de Esgoto</t>
  </si>
  <si>
    <t>Razão entre o índice tratamento de esgoto do município (ITE) e a soma dos ITE's de todos os municípios do Estado.</t>
  </si>
  <si>
    <t>IrMA</t>
  </si>
  <si>
    <t xml:space="preserve">Índice Relativo de Mananciais de Abastecimento </t>
  </si>
  <si>
    <t>Razão entre a área de drenagem do município e a área drenante total da bacia com captação para abastecimento público de municípios situados fora da bacia, multiplicado pela cota parte da bacia</t>
  </si>
  <si>
    <t>Índice Relativo de Destinação Final de Resíduos Sólidos Urbanos</t>
  </si>
  <si>
    <t>Razão entre o fator de avaliação da destinação final do lixo (DI) do município e a soma dos DL's de todos os municípios do Estado</t>
  </si>
  <si>
    <t xml:space="preserve">Índice Relativo de Remediação dos Vazadouros </t>
  </si>
  <si>
    <t>Razão entre o fator de avaliação do estágio de remediação dos vazadouros (RV) do município e a soma dos RV's de todos os municípios do Estado</t>
  </si>
  <si>
    <t>Munícipio</t>
  </si>
  <si>
    <t>Somatório</t>
  </si>
  <si>
    <t>Índice Final de Conservação Ambiental</t>
  </si>
  <si>
    <t>Paraty</t>
  </si>
  <si>
    <t>Tabela 608 - População residente, por situação do domicílio e sexo - Sinopse</t>
  </si>
  <si>
    <t>Variável = População residente (Pessoas)</t>
  </si>
  <si>
    <t>Ano = 2010</t>
  </si>
  <si>
    <t>Situação do domicílio</t>
  </si>
  <si>
    <t>Total</t>
  </si>
  <si>
    <t>Urbana</t>
  </si>
  <si>
    <t>Rural</t>
  </si>
  <si>
    <t>-</t>
  </si>
  <si>
    <t>Fonte: IBGE - Censo Demográfico - 2010</t>
  </si>
  <si>
    <t>Nota: Os dados são da Sinopse.</t>
  </si>
  <si>
    <t>Sexo = Total</t>
  </si>
  <si>
    <t>Municípios</t>
  </si>
  <si>
    <t>remediação (IRV)</t>
  </si>
  <si>
    <t>Somatorio dos IAP´s</t>
  </si>
  <si>
    <t>IAPM</t>
  </si>
  <si>
    <t>Somatorio dos IAPM´s</t>
  </si>
  <si>
    <t xml:space="preserve">Órgão executor da política ambiental </t>
  </si>
  <si>
    <t>Conselho municipal de meio ambiente</t>
  </si>
  <si>
    <t>Fundo municipal de meio ambiente</t>
  </si>
  <si>
    <t>Situação da Guarda Ambiental</t>
  </si>
  <si>
    <t>TOTAL</t>
  </si>
  <si>
    <t>Nota: Pendente 2015**  - Por força do Decreto N°45.691 de 15/06/2016, concedendo prazo para os municípios implantarem a Guarda Municipal, este requisito não é condicionante para o repasse do Ano fiscal 2017.</t>
  </si>
  <si>
    <t>IrDR</t>
  </si>
  <si>
    <t>IMA</t>
  </si>
  <si>
    <t>VA IQSMMA (%)</t>
  </si>
  <si>
    <t>ITE c/ VA</t>
  </si>
  <si>
    <t>IDR</t>
  </si>
  <si>
    <t>destino (IDR)</t>
  </si>
  <si>
    <t>IDR c/ VA</t>
  </si>
  <si>
    <t>IRV</t>
  </si>
  <si>
    <t>IRV c/ VA</t>
  </si>
  <si>
    <t>IAP c/ VA</t>
  </si>
  <si>
    <t>IAPM c/ VA</t>
  </si>
  <si>
    <t>Valor Adicional (VA IQSMMA)</t>
  </si>
  <si>
    <t>IMA c/ VA</t>
  </si>
  <si>
    <t>Composto pela soma das Parcelas de Áreas Protegidas (PAP) federais, estaduais, municipais e particulares, localizadas dentro do território municipal, ponderadas (cada uma delas) pelo Fator de Importancia da Parcela (FI), Grau de Implementação da Parcela (GI), eo Grau de Conservação da parcela (GC)</t>
  </si>
  <si>
    <t>Termos e definições - ICMS ECOLÓGICO (DECRETO ESTADUAL N° 46884/2019)</t>
  </si>
  <si>
    <t>Relevante à categoria da UC, conforme Lei n° 9985/2000 e o Anexo I do Decreto Estadual n° 46884/2019</t>
  </si>
  <si>
    <t>Relevante à situação da implementação da infraestrutura e estrutura legal da UC, conforme o Anexo I do Decreto Estadual n° 46884/2019</t>
  </si>
  <si>
    <t>Relevante à situação da conservação e da cobertura vegetal da UC, conforme o Anexo I do Decreto Estadual n° 46884/2019</t>
  </si>
  <si>
    <t>ICMS ECOLÓGICO 2023: SISTEMA MUNICIPAL DE MEIO AMBIENTE em 2022 (ANO-FISCAL 2024)</t>
  </si>
  <si>
    <t>Habilitado a receber recursos do ICMS Ecológico em 2024?</t>
  </si>
  <si>
    <t>SIM</t>
  </si>
  <si>
    <t>NÃO</t>
  </si>
  <si>
    <t>Não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</si>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</sst>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_(* #,##0.00_);_(* \(#,##0.00\);_(* &quot;-&quot;??_);_(@_)"/>
    <numFmt numFmtId="165" formatCode="0.0000000000"/>
    <numFmt numFmtId="166" formatCode="_(* #,##0.0_);_(* \(#,##0.0\);_(* \-??_);_(@_)"/>
    <numFmt numFmtId="167" formatCode="_(* #,##0.000000_);_(* \(#,##0.000000\);_(* &quot;-&quot;??_);_(@_)"/>
    <numFmt numFmtId="168" formatCode="0.000000"/>
    <numFmt numFmtId="169" formatCode="0.0000000"/>
    <numFmt numFmtId="170" formatCode="0.00000000"/>
    <numFmt numFmtId="171" formatCode="0.000000000"/>
    <numFmt numFmtId="172" formatCode="0.0000"/>
    <numFmt numFmtId="173" formatCode="0.00000"/>
    <numFmt numFmtId="174" formatCode="_(* #,##0.000000000_);_(* \(#,##0.000000000\);_(* &quot;-&quot;??_);_(@_)"/>
    <numFmt numFmtId="175" formatCode="_(* #,##0.00_);_(* \(#,##0.00\);_(* \-??_);_(@_)"/>
    <numFmt numFmtId="176" formatCode="#,##0.000000000"/>
    <numFmt numFmtId="177" formatCode="0.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sz val="7"/>
      <name val="Arial"/>
      <family val="2"/>
    </font>
    <font>
      <sz val="10"/>
      <color rgb="FF000000"/>
      <name val="Calibri"/>
      <scheme val="minor"/>
    </font>
    <font>
      <sz val="12"/>
      <color theme="1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EDF3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99CC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E98C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7ABC32"/>
        <bgColor indexed="64"/>
      </patternFill>
    </fill>
    <fill>
      <patternFill patternType="solid">
        <fgColor rgb="FF7ABC32"/>
        <bgColor rgb="FF000000"/>
      </patternFill>
    </fill>
    <fill>
      <patternFill patternType="solid">
        <fgColor rgb="FF7CBF33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7CBF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7E7E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5E98C4"/>
      </left>
      <right style="thin">
        <color rgb="FF5E98C4"/>
      </right>
      <top style="thin">
        <color rgb="FF5E98C4"/>
      </top>
      <bottom style="thin">
        <color rgb="FF5E98C4"/>
      </bottom>
      <diagonal/>
    </border>
    <border>
      <left style="thin">
        <color rgb="FF5E98C4"/>
      </left>
      <right/>
      <top style="thin">
        <color rgb="FF5E98C4"/>
      </top>
      <bottom style="thin">
        <color rgb="FF5E98C4"/>
      </bottom>
      <diagonal/>
    </border>
    <border>
      <left/>
      <right/>
      <top style="thin">
        <color rgb="FF5E98C4"/>
      </top>
      <bottom style="thin">
        <color rgb="FF5E98C4"/>
      </bottom>
      <diagonal/>
    </border>
    <border>
      <left/>
      <right style="thin">
        <color rgb="FF5E98C4"/>
      </right>
      <top style="thin">
        <color rgb="FF5E98C4"/>
      </top>
      <bottom style="thin">
        <color rgb="FF5E98C4"/>
      </bottom>
      <diagonal/>
    </border>
    <border>
      <left style="thin">
        <color rgb="FF5E98C4"/>
      </left>
      <right style="thin">
        <color rgb="FF5E98C4"/>
      </right>
      <top style="thin">
        <color rgb="FF5E98C4"/>
      </top>
      <bottom/>
      <diagonal/>
    </border>
    <border>
      <left style="thin">
        <color rgb="FF5E98C4"/>
      </left>
      <right style="thin">
        <color rgb="FF5E98C4"/>
      </right>
      <top/>
      <bottom style="thin">
        <color rgb="FF5E98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6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5" fillId="0" borderId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8" fillId="0" borderId="0"/>
    <xf numFmtId="0" fontId="1" fillId="0" borderId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2" borderId="0" xfId="0" applyFont="1" applyFill="1"/>
    <xf numFmtId="169" fontId="7" fillId="0" borderId="0" xfId="0" applyNumberFormat="1" applyFont="1"/>
    <xf numFmtId="170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3" fontId="5" fillId="5" borderId="14" xfId="0" applyNumberFormat="1" applyFont="1" applyFill="1" applyBorder="1" applyAlignment="1">
      <alignment horizontal="right" wrapText="1"/>
    </xf>
    <xf numFmtId="0" fontId="5" fillId="5" borderId="14" xfId="0" applyFont="1" applyFill="1" applyBorder="1" applyAlignment="1">
      <alignment horizontal="right" wrapText="1"/>
    </xf>
    <xf numFmtId="0" fontId="8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70" fontId="7" fillId="0" borderId="0" xfId="0" applyNumberFormat="1" applyFont="1"/>
    <xf numFmtId="0" fontId="6" fillId="0" borderId="3" xfId="0" applyFont="1" applyBorder="1"/>
    <xf numFmtId="0" fontId="3" fillId="6" borderId="14" xfId="0" applyFont="1" applyFill="1" applyBorder="1" applyAlignment="1">
      <alignment horizontal="left" vertical="center" wrapText="1"/>
    </xf>
    <xf numFmtId="173" fontId="7" fillId="0" borderId="0" xfId="0" applyNumberFormat="1" applyFont="1"/>
    <xf numFmtId="172" fontId="7" fillId="0" borderId="0" xfId="0" applyNumberFormat="1" applyFont="1"/>
    <xf numFmtId="172" fontId="6" fillId="0" borderId="3" xfId="0" applyNumberFormat="1" applyFont="1" applyBorder="1"/>
    <xf numFmtId="0" fontId="19" fillId="0" borderId="0" xfId="0" applyFont="1"/>
    <xf numFmtId="0" fontId="19" fillId="7" borderId="0" xfId="0" applyFont="1" applyFill="1"/>
    <xf numFmtId="0" fontId="19" fillId="7" borderId="0" xfId="5" applyFont="1" applyFill="1"/>
    <xf numFmtId="2" fontId="19" fillId="0" borderId="0" xfId="0" applyNumberFormat="1" applyFont="1"/>
    <xf numFmtId="0" fontId="20" fillId="0" borderId="0" xfId="0" applyFont="1"/>
    <xf numFmtId="0" fontId="20" fillId="3" borderId="4" xfId="0" applyFont="1" applyFill="1" applyBorder="1"/>
    <xf numFmtId="0" fontId="20" fillId="3" borderId="6" xfId="0" applyFont="1" applyFill="1" applyBorder="1" applyAlignment="1">
      <alignment horizontal="center"/>
    </xf>
    <xf numFmtId="0" fontId="19" fillId="3" borderId="7" xfId="0" applyFont="1" applyFill="1" applyBorder="1"/>
    <xf numFmtId="173" fontId="19" fillId="3" borderId="8" xfId="0" applyNumberFormat="1" applyFont="1" applyFill="1" applyBorder="1"/>
    <xf numFmtId="173" fontId="20" fillId="3" borderId="6" xfId="0" applyNumberFormat="1" applyFont="1" applyFill="1" applyBorder="1"/>
    <xf numFmtId="168" fontId="19" fillId="0" borderId="0" xfId="0" applyNumberFormat="1" applyFont="1"/>
    <xf numFmtId="166" fontId="5" fillId="8" borderId="0" xfId="7" applyNumberFormat="1" applyFont="1" applyFill="1" applyAlignment="1">
      <alignment vertical="center" wrapText="1"/>
    </xf>
    <xf numFmtId="0" fontId="5" fillId="8" borderId="0" xfId="7" applyFont="1" applyFill="1" applyAlignment="1">
      <alignment vertical="center" wrapText="1"/>
    </xf>
    <xf numFmtId="166" fontId="5" fillId="8" borderId="0" xfId="7" applyNumberFormat="1" applyFont="1" applyFill="1" applyAlignment="1">
      <alignment wrapText="1"/>
    </xf>
    <xf numFmtId="166" fontId="14" fillId="8" borderId="0" xfId="7" applyNumberFormat="1" applyFont="1" applyFill="1" applyAlignment="1">
      <alignment vertical="center" wrapText="1"/>
    </xf>
    <xf numFmtId="166" fontId="14" fillId="8" borderId="0" xfId="7" applyNumberFormat="1" applyFont="1" applyFill="1" applyAlignment="1">
      <alignment horizontal="center" vertical="center" wrapText="1"/>
    </xf>
    <xf numFmtId="166" fontId="14" fillId="8" borderId="12" xfId="7" applyNumberFormat="1" applyFont="1" applyFill="1" applyBorder="1" applyAlignment="1">
      <alignment horizontal="center" vertical="center" wrapText="1"/>
    </xf>
    <xf numFmtId="0" fontId="14" fillId="8" borderId="12" xfId="2" applyFont="1" applyFill="1" applyBorder="1" applyAlignment="1">
      <alignment horizontal="left" vertical="top" wrapText="1"/>
    </xf>
    <xf numFmtId="0" fontId="5" fillId="8" borderId="0" xfId="2" applyFill="1" applyAlignment="1">
      <alignment wrapText="1"/>
    </xf>
    <xf numFmtId="0" fontId="14" fillId="8" borderId="0" xfId="2" applyFont="1" applyFill="1" applyAlignment="1">
      <alignment wrapText="1"/>
    </xf>
    <xf numFmtId="0" fontId="14" fillId="8" borderId="12" xfId="2" applyFont="1" applyFill="1" applyBorder="1" applyAlignment="1">
      <alignment wrapText="1"/>
    </xf>
    <xf numFmtId="0" fontId="5" fillId="8" borderId="12" xfId="2" applyFill="1" applyBorder="1" applyAlignment="1">
      <alignment wrapText="1"/>
    </xf>
    <xf numFmtId="166" fontId="5" fillId="8" borderId="12" xfId="7" applyNumberFormat="1" applyFont="1" applyFill="1" applyBorder="1" applyAlignment="1">
      <alignment vertical="center" wrapText="1"/>
    </xf>
    <xf numFmtId="171" fontId="21" fillId="0" borderId="0" xfId="4" applyNumberFormat="1" applyFont="1"/>
    <xf numFmtId="171" fontId="21" fillId="10" borderId="0" xfId="4" applyNumberFormat="1" applyFont="1" applyFill="1"/>
    <xf numFmtId="165" fontId="19" fillId="0" borderId="0" xfId="0" applyNumberFormat="1" applyFont="1"/>
    <xf numFmtId="171" fontId="21" fillId="0" borderId="0" xfId="0" applyNumberFormat="1" applyFont="1"/>
    <xf numFmtId="171" fontId="23" fillId="0" borderId="0" xfId="0" applyNumberFormat="1" applyFont="1"/>
    <xf numFmtId="0" fontId="14" fillId="8" borderId="1" xfId="6" applyFont="1" applyFill="1" applyBorder="1" applyAlignment="1">
      <alignment horizontal="left" vertical="center" wrapText="1"/>
    </xf>
    <xf numFmtId="171" fontId="23" fillId="13" borderId="1" xfId="0" applyNumberFormat="1" applyFont="1" applyFill="1" applyBorder="1"/>
    <xf numFmtId="0" fontId="25" fillId="0" borderId="0" xfId="0" applyFont="1" applyAlignment="1">
      <alignment horizontal="left" vertical="center" indent="1"/>
    </xf>
    <xf numFmtId="173" fontId="7" fillId="12" borderId="0" xfId="0" applyNumberFormat="1" applyFont="1" applyFill="1"/>
    <xf numFmtId="170" fontId="19" fillId="12" borderId="0" xfId="14" applyNumberFormat="1" applyFont="1" applyFill="1" applyAlignment="1" applyProtection="1">
      <alignment vertical="center"/>
    </xf>
    <xf numFmtId="170" fontId="19" fillId="12" borderId="0" xfId="2" applyNumberFormat="1" applyFont="1" applyFill="1" applyAlignment="1">
      <alignment vertical="center"/>
    </xf>
    <xf numFmtId="171" fontId="19" fillId="13" borderId="0" xfId="5" applyNumberFormat="1" applyFont="1" applyFill="1"/>
    <xf numFmtId="0" fontId="19" fillId="14" borderId="0" xfId="2" applyFont="1" applyFill="1" applyAlignment="1">
      <alignment vertical="center"/>
    </xf>
    <xf numFmtId="170" fontId="19" fillId="14" borderId="0" xfId="2" applyNumberFormat="1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16" borderId="0" xfId="5" applyFont="1" applyFill="1" applyAlignment="1">
      <alignment horizontal="left" vertical="center"/>
    </xf>
    <xf numFmtId="176" fontId="19" fillId="16" borderId="0" xfId="5" applyNumberFormat="1" applyFont="1" applyFill="1"/>
    <xf numFmtId="171" fontId="19" fillId="16" borderId="0" xfId="5" applyNumberFormat="1" applyFont="1" applyFill="1"/>
    <xf numFmtId="0" fontId="11" fillId="14" borderId="1" xfId="0" applyFont="1" applyFill="1" applyBorder="1" applyAlignment="1">
      <alignment vertical="center"/>
    </xf>
    <xf numFmtId="2" fontId="11" fillId="15" borderId="1" xfId="0" applyNumberFormat="1" applyFont="1" applyFill="1" applyBorder="1" applyAlignment="1">
      <alignment vertical="center"/>
    </xf>
    <xf numFmtId="2" fontId="23" fillId="15" borderId="1" xfId="0" applyNumberFormat="1" applyFont="1" applyFill="1" applyBorder="1"/>
    <xf numFmtId="171" fontId="23" fillId="15" borderId="1" xfId="0" applyNumberFormat="1" applyFont="1" applyFill="1" applyBorder="1"/>
    <xf numFmtId="170" fontId="19" fillId="14" borderId="0" xfId="14" applyNumberFormat="1" applyFont="1" applyFill="1" applyAlignment="1" applyProtection="1">
      <alignment vertical="center"/>
    </xf>
    <xf numFmtId="0" fontId="20" fillId="14" borderId="10" xfId="2" applyFont="1" applyFill="1" applyBorder="1"/>
    <xf numFmtId="0" fontId="20" fillId="14" borderId="10" xfId="2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/>
    </xf>
    <xf numFmtId="0" fontId="0" fillId="14" borderId="0" xfId="0" applyFill="1"/>
    <xf numFmtId="0" fontId="12" fillId="14" borderId="1" xfId="0" applyFont="1" applyFill="1" applyBorder="1" applyAlignment="1">
      <alignment horizontal="left" vertical="center"/>
    </xf>
    <xf numFmtId="2" fontId="3" fillId="14" borderId="0" xfId="0" applyNumberFormat="1" applyFont="1" applyFill="1"/>
    <xf numFmtId="171" fontId="3" fillId="14" borderId="0" xfId="0" applyNumberFormat="1" applyFont="1" applyFill="1"/>
    <xf numFmtId="0" fontId="20" fillId="14" borderId="1" xfId="0" applyFont="1" applyFill="1" applyBorder="1"/>
    <xf numFmtId="0" fontId="20" fillId="14" borderId="1" xfId="0" applyFont="1" applyFill="1" applyBorder="1" applyAlignment="1">
      <alignment horizontal="center"/>
    </xf>
    <xf numFmtId="165" fontId="20" fillId="14" borderId="1" xfId="0" applyNumberFormat="1" applyFont="1" applyFill="1" applyBorder="1" applyAlignment="1">
      <alignment horizontal="center"/>
    </xf>
    <xf numFmtId="0" fontId="19" fillId="14" borderId="0" xfId="0" applyFont="1" applyFill="1"/>
    <xf numFmtId="173" fontId="7" fillId="14" borderId="0" xfId="0" applyNumberFormat="1" applyFont="1" applyFill="1"/>
    <xf numFmtId="168" fontId="19" fillId="14" borderId="0" xfId="0" applyNumberFormat="1" applyFont="1" applyFill="1"/>
    <xf numFmtId="0" fontId="20" fillId="14" borderId="4" xfId="0" applyFont="1" applyFill="1" applyBorder="1"/>
    <xf numFmtId="167" fontId="20" fillId="14" borderId="5" xfId="0" applyNumberFormat="1" applyFont="1" applyFill="1" applyBorder="1"/>
    <xf numFmtId="174" fontId="20" fillId="14" borderId="5" xfId="0" applyNumberFormat="1" applyFont="1" applyFill="1" applyBorder="1"/>
    <xf numFmtId="0" fontId="19" fillId="17" borderId="0" xfId="0" applyFont="1" applyFill="1"/>
    <xf numFmtId="0" fontId="19" fillId="16" borderId="0" xfId="0" applyFont="1" applyFill="1"/>
    <xf numFmtId="171" fontId="19" fillId="16" borderId="0" xfId="0" applyNumberFormat="1" applyFont="1" applyFill="1"/>
    <xf numFmtId="0" fontId="20" fillId="18" borderId="9" xfId="2" applyFont="1" applyFill="1" applyBorder="1" applyAlignment="1">
      <alignment vertical="center"/>
    </xf>
    <xf numFmtId="171" fontId="20" fillId="18" borderId="6" xfId="2" applyNumberFormat="1" applyFont="1" applyFill="1" applyBorder="1"/>
    <xf numFmtId="0" fontId="20" fillId="16" borderId="1" xfId="5" applyFont="1" applyFill="1" applyBorder="1" applyAlignment="1">
      <alignment horizontal="center" vertical="center"/>
    </xf>
    <xf numFmtId="171" fontId="20" fillId="16" borderId="1" xfId="5" applyNumberFormat="1" applyFont="1" applyFill="1" applyBorder="1" applyAlignment="1">
      <alignment horizontal="center"/>
    </xf>
    <xf numFmtId="0" fontId="19" fillId="16" borderId="0" xfId="5" applyFont="1" applyFill="1"/>
    <xf numFmtId="0" fontId="20" fillId="16" borderId="9" xfId="5" applyFont="1" applyFill="1" applyBorder="1"/>
    <xf numFmtId="171" fontId="20" fillId="16" borderId="5" xfId="5" applyNumberFormat="1" applyFont="1" applyFill="1" applyBorder="1"/>
    <xf numFmtId="0" fontId="19" fillId="17" borderId="0" xfId="5" applyFont="1" applyFill="1"/>
    <xf numFmtId="0" fontId="19" fillId="8" borderId="0" xfId="0" applyFont="1" applyFill="1"/>
    <xf numFmtId="172" fontId="0" fillId="0" borderId="0" xfId="0" applyNumberFormat="1"/>
    <xf numFmtId="177" fontId="0" fillId="0" borderId="0" xfId="0" applyNumberFormat="1"/>
    <xf numFmtId="0" fontId="6" fillId="19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6" fillId="24" borderId="1" xfId="0" applyFont="1" applyFill="1" applyBorder="1" applyAlignment="1">
      <alignment horizontal="center" vertical="center" wrapText="1"/>
    </xf>
    <xf numFmtId="0" fontId="0" fillId="25" borderId="0" xfId="0" applyFill="1"/>
    <xf numFmtId="166" fontId="15" fillId="8" borderId="11" xfId="7" applyNumberFormat="1" applyFont="1" applyFill="1" applyBorder="1" applyAlignment="1">
      <alignment horizontal="center" vertical="center" wrapText="1"/>
    </xf>
    <xf numFmtId="0" fontId="15" fillId="8" borderId="11" xfId="7" applyFont="1" applyFill="1" applyBorder="1" applyAlignment="1">
      <alignment horizontal="center" vertical="center" wrapText="1"/>
    </xf>
    <xf numFmtId="166" fontId="15" fillId="8" borderId="1" xfId="7" applyNumberFormat="1" applyFont="1" applyFill="1" applyBorder="1" applyAlignment="1">
      <alignment horizontal="center" vertical="center" wrapText="1"/>
    </xf>
    <xf numFmtId="166" fontId="26" fillId="9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3" fontId="0" fillId="0" borderId="0" xfId="0" applyNumberFormat="1"/>
    <xf numFmtId="177" fontId="6" fillId="0" borderId="1" xfId="0" applyNumberFormat="1" applyFont="1" applyBorder="1" applyAlignment="1">
      <alignment horizontal="center" vertical="center" wrapText="1"/>
    </xf>
    <xf numFmtId="177" fontId="3" fillId="23" borderId="0" xfId="0" applyNumberFormat="1" applyFont="1" applyFill="1"/>
    <xf numFmtId="177" fontId="3" fillId="21" borderId="0" xfId="0" applyNumberFormat="1" applyFont="1" applyFill="1"/>
    <xf numFmtId="177" fontId="3" fillId="24" borderId="0" xfId="0" applyNumberFormat="1" applyFont="1" applyFill="1"/>
    <xf numFmtId="177" fontId="3" fillId="22" borderId="0" xfId="0" applyNumberFormat="1" applyFont="1" applyFill="1"/>
    <xf numFmtId="177" fontId="3" fillId="20" borderId="0" xfId="0" applyNumberFormat="1" applyFont="1" applyFill="1"/>
    <xf numFmtId="177" fontId="3" fillId="19" borderId="0" xfId="0" applyNumberFormat="1" applyFont="1" applyFill="1"/>
    <xf numFmtId="0" fontId="27" fillId="2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9" fontId="19" fillId="14" borderId="0" xfId="0" applyNumberFormat="1" applyFont="1" applyFill="1"/>
    <xf numFmtId="169" fontId="19" fillId="14" borderId="0" xfId="2" applyNumberFormat="1" applyFont="1" applyFill="1" applyAlignment="1">
      <alignment vertical="center"/>
    </xf>
    <xf numFmtId="169" fontId="20" fillId="18" borderId="5" xfId="2" applyNumberFormat="1" applyFont="1" applyFill="1" applyBorder="1"/>
    <xf numFmtId="169" fontId="20" fillId="16" borderId="5" xfId="5" applyNumberFormat="1" applyFont="1" applyFill="1" applyBorder="1"/>
    <xf numFmtId="166" fontId="26" fillId="9" borderId="1" xfId="7" applyNumberFormat="1" applyFont="1" applyFill="1" applyBorder="1" applyAlignment="1">
      <alignment horizontal="center" wrapText="1"/>
    </xf>
    <xf numFmtId="177" fontId="3" fillId="19" borderId="13" xfId="0" applyNumberFormat="1" applyFont="1" applyFill="1" applyBorder="1"/>
    <xf numFmtId="177" fontId="3" fillId="20" borderId="13" xfId="0" applyNumberFormat="1" applyFont="1" applyFill="1" applyBorder="1"/>
    <xf numFmtId="177" fontId="3" fillId="22" borderId="13" xfId="0" applyNumberFormat="1" applyFont="1" applyFill="1" applyBorder="1"/>
    <xf numFmtId="177" fontId="3" fillId="23" borderId="13" xfId="0" applyNumberFormat="1" applyFont="1" applyFill="1" applyBorder="1"/>
    <xf numFmtId="171" fontId="19" fillId="0" borderId="0" xfId="0" applyNumberFormat="1" applyFont="1"/>
    <xf numFmtId="166" fontId="29" fillId="27" borderId="20" xfId="19" applyNumberFormat="1" applyFont="1" applyFill="1" applyBorder="1" applyAlignment="1">
      <alignment horizontal="center" vertical="center" wrapText="1"/>
    </xf>
    <xf numFmtId="166" fontId="29" fillId="27" borderId="21" xfId="19" applyNumberFormat="1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/>
    </xf>
    <xf numFmtId="0" fontId="8" fillId="5" borderId="0" xfId="0" applyFont="1" applyFill="1" applyAlignment="1">
      <alignment horizontal="left" vertical="top" wrapText="1"/>
    </xf>
    <xf numFmtId="0" fontId="22" fillId="11" borderId="15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vertical="top" wrapText="1"/>
    </xf>
    <xf numFmtId="0" fontId="15" fillId="8" borderId="0" xfId="7" applyFont="1" applyFill="1" applyAlignment="1">
      <alignment horizontal="center" wrapText="1"/>
    </xf>
    <xf numFmtId="0" fontId="15" fillId="8" borderId="13" xfId="7" applyFont="1" applyFill="1" applyBorder="1" applyAlignment="1">
      <alignment horizontal="center" wrapText="1"/>
    </xf>
    <xf numFmtId="0" fontId="14" fillId="8" borderId="0" xfId="2" applyFont="1" applyFill="1" applyAlignment="1">
      <alignment horizontal="left" vertical="top" wrapText="1"/>
    </xf>
    <xf numFmtId="0" fontId="14" fillId="8" borderId="0" xfId="2" applyFont="1" applyFill="1" applyAlignment="1">
      <alignment horizontal="left" wrapText="1"/>
    </xf>
    <xf numFmtId="0" fontId="5" fillId="8" borderId="0" xfId="2" applyFill="1" applyAlignment="1">
      <alignment horizontal="left" wrapText="1"/>
    </xf>
  </cellXfs>
  <cellStyles count="23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  <cellStyle name="Normal 5" xfId="15" xr:uid="{00000000-0005-0000-0000-000005000000}"/>
    <cellStyle name="Normal 6" xfId="19" xr:uid="{B2984177-B633-467F-973D-A9EF6615FE45}"/>
    <cellStyle name="Normal 7" xfId="20" xr:uid="{B60B74D1-3F79-4ECD-A022-FE2A0EADBA0D}"/>
    <cellStyle name="Normal_Planilha para calculo IEF - ICMS Verde com IrAPM" xfId="5" xr:uid="{00000000-0005-0000-0000-000006000000}"/>
    <cellStyle name="Normal_Planilha_FINAL calculo IAP_IAPM_IEF - ICMS Verde" xfId="6" xr:uid="{00000000-0005-0000-0000-000007000000}"/>
    <cellStyle name="Normal_TAB 1.5" xfId="7" xr:uid="{00000000-0005-0000-0000-000008000000}"/>
    <cellStyle name="Porcentagem 2" xfId="8" xr:uid="{00000000-0005-0000-0000-000009000000}"/>
    <cellStyle name="Porcentagem 3" xfId="9" xr:uid="{00000000-0005-0000-0000-00000A000000}"/>
    <cellStyle name="Porcentagem 4" xfId="16" xr:uid="{00000000-0005-0000-0000-00000B000000}"/>
    <cellStyle name="Porcentagem 5" xfId="21" xr:uid="{DF6A6B70-4E81-4A7F-A573-7062E7C4C663}"/>
    <cellStyle name="Separador de milhares 2" xfId="10" xr:uid="{00000000-0005-0000-0000-00000C000000}"/>
    <cellStyle name="Separador de milhares 2 2" xfId="11" xr:uid="{00000000-0005-0000-0000-00000D000000}"/>
    <cellStyle name="Separador de milhares 2 3" xfId="17" xr:uid="{00000000-0005-0000-0000-00000E000000}"/>
    <cellStyle name="Vírgula" xfId="14" builtinId="3"/>
    <cellStyle name="Vírgula 2" xfId="12" xr:uid="{00000000-0005-0000-0000-000010000000}"/>
    <cellStyle name="Vírgula 2 2" xfId="18" xr:uid="{00000000-0005-0000-0000-000011000000}"/>
    <cellStyle name="Vírgula 2 3" xfId="22" xr:uid="{5CBEBDBB-B069-4177-8073-0DAA143DA8F5}"/>
    <cellStyle name="Vírgula 3" xfId="13" xr:uid="{00000000-0005-0000-0000-000012000000}"/>
  </cellStyles>
  <dxfs count="1"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7ABC32"/>
      <color rgb="FFFFFF99"/>
      <color rgb="FFD47E7E"/>
      <color rgb="FF7CB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238126</xdr:colOff>
      <xdr:row>1</xdr:row>
      <xdr:rowOff>85724</xdr:rowOff>
    </xdr:from>
    <xdr:ext cx="1962150" cy="457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6" y="252412"/>
          <a:ext cx="1962150" cy="4572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2466976</xdr:colOff>
      <xdr:row>0</xdr:row>
      <xdr:rowOff>23812</xdr:rowOff>
    </xdr:from>
    <xdr:to>
      <xdr:col>1</xdr:col>
      <xdr:colOff>871538</xdr:colOff>
      <xdr:row>5</xdr:row>
      <xdr:rowOff>152399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6" y="23812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7145</xdr:colOff>
      <xdr:row>0</xdr:row>
      <xdr:rowOff>138112</xdr:rowOff>
    </xdr:from>
    <xdr:to>
      <xdr:col>3</xdr:col>
      <xdr:colOff>800101</xdr:colOff>
      <xdr:row>5</xdr:row>
      <xdr:rowOff>75894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138112"/>
          <a:ext cx="1781175" cy="748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14"/>
  <sheetViews>
    <sheetView showGridLines="0" workbookViewId="0">
      <selection activeCell="D8" sqref="D8"/>
    </sheetView>
  </sheetViews>
  <sheetFormatPr defaultColWidth="8.85546875" defaultRowHeight="12.75" x14ac:dyDescent="0.2"/>
  <cols>
    <col min="1" max="1" width="9.42578125" customWidth="1"/>
    <col min="2" max="2" width="33.140625" style="3" bestFit="1" customWidth="1"/>
    <col min="3" max="3" width="11.140625" style="3" customWidth="1"/>
    <col min="4" max="4" width="57" style="3" bestFit="1" customWidth="1"/>
  </cols>
  <sheetData>
    <row r="1" spans="1:4" x14ac:dyDescent="0.2">
      <c r="A1" s="139" t="s">
        <v>169</v>
      </c>
      <c r="B1" s="139"/>
      <c r="C1" s="139"/>
      <c r="D1" s="139"/>
    </row>
    <row r="2" spans="1:4" x14ac:dyDescent="0.2">
      <c r="A2" s="8" t="s">
        <v>99</v>
      </c>
      <c r="B2" s="9" t="s">
        <v>100</v>
      </c>
      <c r="C2" s="9" t="s">
        <v>101</v>
      </c>
      <c r="D2" s="9" t="s">
        <v>102</v>
      </c>
    </row>
    <row r="3" spans="1:4" ht="25.5" x14ac:dyDescent="0.2">
      <c r="A3" s="125" t="s">
        <v>103</v>
      </c>
      <c r="B3" s="10" t="s">
        <v>104</v>
      </c>
      <c r="C3" s="10" t="s">
        <v>105</v>
      </c>
      <c r="D3" s="10" t="s">
        <v>106</v>
      </c>
    </row>
    <row r="4" spans="1:4" ht="63.75" x14ac:dyDescent="0.2">
      <c r="A4" s="125" t="s">
        <v>91</v>
      </c>
      <c r="B4" s="10" t="s">
        <v>107</v>
      </c>
      <c r="C4" s="10"/>
      <c r="D4" s="10" t="s">
        <v>168</v>
      </c>
    </row>
    <row r="5" spans="1:4" ht="25.5" x14ac:dyDescent="0.2">
      <c r="A5" s="125" t="s">
        <v>108</v>
      </c>
      <c r="B5" s="10" t="s">
        <v>109</v>
      </c>
      <c r="C5" s="10"/>
      <c r="D5" s="126" t="s">
        <v>170</v>
      </c>
    </row>
    <row r="6" spans="1:4" ht="38.25" x14ac:dyDescent="0.2">
      <c r="A6" s="125" t="s">
        <v>110</v>
      </c>
      <c r="B6" s="10" t="s">
        <v>111</v>
      </c>
      <c r="C6" s="10"/>
      <c r="D6" s="10" t="s">
        <v>171</v>
      </c>
    </row>
    <row r="7" spans="1:4" ht="25.5" x14ac:dyDescent="0.2">
      <c r="A7" s="125" t="s">
        <v>112</v>
      </c>
      <c r="B7" s="10" t="s">
        <v>113</v>
      </c>
      <c r="C7" s="10"/>
      <c r="D7" s="10" t="s">
        <v>172</v>
      </c>
    </row>
    <row r="8" spans="1:4" ht="25.5" x14ac:dyDescent="0.2">
      <c r="A8" s="125" t="s">
        <v>92</v>
      </c>
      <c r="B8" s="10" t="s">
        <v>114</v>
      </c>
      <c r="C8" s="10"/>
      <c r="D8" s="10" t="s">
        <v>115</v>
      </c>
    </row>
    <row r="9" spans="1:4" ht="51" x14ac:dyDescent="0.2">
      <c r="A9" s="125" t="s">
        <v>96</v>
      </c>
      <c r="B9" s="10" t="s">
        <v>116</v>
      </c>
      <c r="C9" s="10"/>
      <c r="D9" s="10" t="s">
        <v>117</v>
      </c>
    </row>
    <row r="10" spans="1:4" ht="25.5" x14ac:dyDescent="0.2">
      <c r="A10" s="125" t="s">
        <v>97</v>
      </c>
      <c r="B10" s="10" t="s">
        <v>118</v>
      </c>
      <c r="C10" s="10"/>
      <c r="D10" s="10" t="s">
        <v>119</v>
      </c>
    </row>
    <row r="11" spans="1:4" ht="25.5" x14ac:dyDescent="0.2">
      <c r="A11" s="125" t="s">
        <v>98</v>
      </c>
      <c r="B11" s="10" t="s">
        <v>120</v>
      </c>
      <c r="C11" s="10"/>
      <c r="D11" s="10" t="s">
        <v>121</v>
      </c>
    </row>
    <row r="12" spans="1:4" ht="51" x14ac:dyDescent="0.2">
      <c r="A12" s="125" t="s">
        <v>122</v>
      </c>
      <c r="B12" s="10" t="s">
        <v>123</v>
      </c>
      <c r="C12" s="10"/>
      <c r="D12" s="10" t="s">
        <v>124</v>
      </c>
    </row>
    <row r="13" spans="1:4" ht="25.5" x14ac:dyDescent="0.2">
      <c r="A13" s="125" t="s">
        <v>0</v>
      </c>
      <c r="B13" s="10" t="s">
        <v>125</v>
      </c>
      <c r="C13" s="10"/>
      <c r="D13" s="10" t="s">
        <v>126</v>
      </c>
    </row>
    <row r="14" spans="1:4" ht="38.25" x14ac:dyDescent="0.2">
      <c r="A14" s="125" t="s">
        <v>1</v>
      </c>
      <c r="B14" s="10" t="s">
        <v>127</v>
      </c>
      <c r="C14" s="10"/>
      <c r="D14" s="10" t="s">
        <v>128</v>
      </c>
    </row>
  </sheetData>
  <mergeCells count="1">
    <mergeCell ref="A1:D1"/>
  </mergeCells>
  <phoneticPr fontId="0" type="noConversion"/>
  <pageMargins left="0.78740157499999996" right="0.78740157499999996" top="0.984251969" bottom="0.984251969" header="0.49212598499999999" footer="0.4921259849999999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CG99"/>
  <sheetViews>
    <sheetView showGridLines="0" zoomScale="90" zoomScaleNormal="90" zoomScalePageLayoutView="90" workbookViewId="0">
      <pane ySplit="1" topLeftCell="A32" activePane="bottomLeft" state="frozen"/>
      <selection pane="bottomLeft" activeCell="H2" sqref="H2:H93"/>
    </sheetView>
  </sheetViews>
  <sheetFormatPr defaultColWidth="8.85546875" defaultRowHeight="12.75" x14ac:dyDescent="0.2"/>
  <cols>
    <col min="1" max="1" width="26.140625" style="4" customWidth="1"/>
    <col min="2" max="2" width="10.7109375" customWidth="1"/>
    <col min="3" max="3" width="11.140625" customWidth="1"/>
    <col min="4" max="4" width="10.7109375" customWidth="1"/>
    <col min="5" max="5" width="11" customWidth="1"/>
    <col min="6" max="6" width="10.85546875" customWidth="1"/>
    <col min="7" max="7" width="11" customWidth="1"/>
    <col min="8" max="8" width="16.7109375" style="7" customWidth="1"/>
    <col min="10" max="10" width="27.140625" bestFit="1" customWidth="1"/>
    <col min="11" max="11" width="26.140625" style="4" customWidth="1"/>
    <col min="12" max="12" width="16.7109375" style="7" customWidth="1"/>
    <col min="13" max="13" width="16" customWidth="1"/>
  </cols>
  <sheetData>
    <row r="1" spans="1:85" s="4" customFormat="1" ht="45" customHeight="1" x14ac:dyDescent="0.2">
      <c r="A1" s="16" t="s">
        <v>129</v>
      </c>
      <c r="B1" s="17" t="s">
        <v>122</v>
      </c>
      <c r="C1" s="17" t="s">
        <v>98</v>
      </c>
      <c r="D1" s="17" t="s">
        <v>155</v>
      </c>
      <c r="E1" s="17" t="s">
        <v>1</v>
      </c>
      <c r="F1" s="17" t="s">
        <v>92</v>
      </c>
      <c r="G1" s="17" t="s">
        <v>96</v>
      </c>
      <c r="H1" s="18" t="s">
        <v>131</v>
      </c>
      <c r="K1" s="16"/>
      <c r="L1" s="18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85" x14ac:dyDescent="0.2">
      <c r="A2" s="55" t="s">
        <v>2</v>
      </c>
      <c r="B2" s="22">
        <f>'VA IQSMMA'!E5</f>
        <v>0</v>
      </c>
      <c r="C2" s="22">
        <f>'VA IQSMMA'!H5</f>
        <v>6.9807545346890669E-3</v>
      </c>
      <c r="D2" s="22">
        <f>'VA IQSMMA'!K5</f>
        <v>1.3947478311081661E-2</v>
      </c>
      <c r="E2" s="22">
        <f>'VA IQSMMA'!N5</f>
        <v>0</v>
      </c>
      <c r="F2" s="22">
        <f>'VA IQSMMA'!Q5</f>
        <v>0.10474788696349707</v>
      </c>
      <c r="G2" s="22">
        <f>'VA IQSMMA'!T5</f>
        <v>3.9297532533391754E-3</v>
      </c>
      <c r="H2" s="23">
        <f t="shared" ref="H2:H65" si="0">(B2*10)+(C2*20)+(20*D2)+(5*E2)+(36*F2)+(9*G2)</f>
        <v>4.2248563668813617</v>
      </c>
    </row>
    <row r="3" spans="1:85" x14ac:dyDescent="0.2">
      <c r="A3" s="55" t="s">
        <v>3</v>
      </c>
      <c r="B3" s="22">
        <f>'VA IQSMMA'!E6</f>
        <v>0</v>
      </c>
      <c r="C3" s="22">
        <f>'VA IQSMMA'!H6</f>
        <v>0</v>
      </c>
      <c r="D3" s="22">
        <f>'VA IQSMMA'!K6</f>
        <v>1.5620726514262957E-2</v>
      </c>
      <c r="E3" s="22">
        <f>'VA IQSMMA'!N6</f>
        <v>0</v>
      </c>
      <c r="F3" s="22">
        <f>'VA IQSMMA'!Q6</f>
        <v>2.0025188275021935E-3</v>
      </c>
      <c r="G3" s="22">
        <f>'VA IQSMMA'!T6</f>
        <v>8.5905683846833735E-3</v>
      </c>
      <c r="H3" s="23">
        <f t="shared" si="0"/>
        <v>0.46182032353748842</v>
      </c>
      <c r="J3" s="55"/>
      <c r="K3" s="63"/>
      <c r="L3" s="4"/>
    </row>
    <row r="4" spans="1:85" x14ac:dyDescent="0.2">
      <c r="A4" s="55" t="s">
        <v>4</v>
      </c>
      <c r="B4" s="22">
        <f>'VA IQSMMA'!E7</f>
        <v>0</v>
      </c>
      <c r="C4" s="22">
        <f>'VA IQSMMA'!H7</f>
        <v>0</v>
      </c>
      <c r="D4" s="22">
        <f>'VA IQSMMA'!K7</f>
        <v>0</v>
      </c>
      <c r="E4" s="22">
        <f>'VA IQSMMA'!N7</f>
        <v>0</v>
      </c>
      <c r="F4" s="22">
        <f>'VA IQSMMA'!Q7</f>
        <v>0</v>
      </c>
      <c r="G4" s="22">
        <f>'VA IQSMMA'!T7</f>
        <v>0</v>
      </c>
      <c r="H4" s="23">
        <f t="shared" si="0"/>
        <v>0</v>
      </c>
      <c r="J4" s="55"/>
      <c r="K4" s="62"/>
      <c r="L4" s="4"/>
    </row>
    <row r="5" spans="1:85" x14ac:dyDescent="0.2">
      <c r="A5" s="55" t="s">
        <v>5</v>
      </c>
      <c r="B5" s="22">
        <f>'VA IQSMMA'!E8</f>
        <v>0</v>
      </c>
      <c r="C5" s="22">
        <f>'VA IQSMMA'!H8</f>
        <v>0</v>
      </c>
      <c r="D5" s="22">
        <f>'VA IQSMMA'!K8</f>
        <v>0</v>
      </c>
      <c r="E5" s="22">
        <f>'VA IQSMMA'!N8</f>
        <v>0</v>
      </c>
      <c r="F5" s="22">
        <f>'VA IQSMMA'!Q8</f>
        <v>0</v>
      </c>
      <c r="G5" s="22">
        <f>'VA IQSMMA'!T8</f>
        <v>0</v>
      </c>
      <c r="H5" s="23">
        <f t="shared" si="0"/>
        <v>0</v>
      </c>
      <c r="J5" s="55"/>
      <c r="K5" s="62"/>
      <c r="L5"/>
    </row>
    <row r="6" spans="1:85" x14ac:dyDescent="0.2">
      <c r="A6" s="55" t="s">
        <v>6</v>
      </c>
      <c r="B6" s="22">
        <f>'VA IQSMMA'!E9</f>
        <v>0</v>
      </c>
      <c r="C6" s="22">
        <f>'VA IQSMMA'!H9</f>
        <v>0</v>
      </c>
      <c r="D6" s="22">
        <f>'VA IQSMMA'!K9</f>
        <v>1.421699480018469E-2</v>
      </c>
      <c r="E6" s="22">
        <f>'VA IQSMMA'!N9</f>
        <v>0</v>
      </c>
      <c r="F6" s="22">
        <f>'VA IQSMMA'!Q9</f>
        <v>4.42311323661079E-2</v>
      </c>
      <c r="G6" s="22">
        <f>'VA IQSMMA'!T9</f>
        <v>2.7290291180637184E-2</v>
      </c>
      <c r="H6" s="23">
        <f t="shared" si="0"/>
        <v>2.1222732818093126</v>
      </c>
      <c r="J6" s="55"/>
      <c r="K6" s="62"/>
      <c r="L6" s="4"/>
    </row>
    <row r="7" spans="1:85" x14ac:dyDescent="0.2">
      <c r="A7" s="55" t="s">
        <v>7</v>
      </c>
      <c r="B7" s="22">
        <f>'VA IQSMMA'!E10</f>
        <v>0</v>
      </c>
      <c r="C7" s="22">
        <f>'VA IQSMMA'!H10</f>
        <v>7.4569456675346799E-2</v>
      </c>
      <c r="D7" s="22">
        <f>'VA IQSMMA'!K10</f>
        <v>1.760279569454147E-2</v>
      </c>
      <c r="E7" s="22">
        <f>'VA IQSMMA'!N10</f>
        <v>0</v>
      </c>
      <c r="F7" s="22">
        <f>'VA IQSMMA'!Q10</f>
        <v>4.128364909203025E-2</v>
      </c>
      <c r="G7" s="22">
        <f>'VA IQSMMA'!T10</f>
        <v>1.1998071909471242E-3</v>
      </c>
      <c r="H7" s="23">
        <f t="shared" si="0"/>
        <v>3.3404546794293788</v>
      </c>
      <c r="J7" s="55"/>
      <c r="K7" s="62"/>
      <c r="L7" s="4"/>
    </row>
    <row r="8" spans="1:85" x14ac:dyDescent="0.2">
      <c r="A8" s="55" t="s">
        <v>8</v>
      </c>
      <c r="B8" s="22">
        <f>'VA IQSMMA'!E11</f>
        <v>1.563414851551358E-3</v>
      </c>
      <c r="C8" s="22">
        <f>'VA IQSMMA'!H11</f>
        <v>0</v>
      </c>
      <c r="D8" s="22">
        <f>'VA IQSMMA'!K11</f>
        <v>2.712009671599212E-2</v>
      </c>
      <c r="E8" s="22">
        <f>'VA IQSMMA'!N11</f>
        <v>0</v>
      </c>
      <c r="F8" s="22">
        <f>'VA IQSMMA'!Q11</f>
        <v>4.9265390571295621E-3</v>
      </c>
      <c r="G8" s="22">
        <f>'VA IQSMMA'!T11</f>
        <v>0</v>
      </c>
      <c r="H8" s="23">
        <f t="shared" si="0"/>
        <v>0.73539148889202022</v>
      </c>
      <c r="J8" s="55"/>
      <c r="K8" s="62"/>
      <c r="L8" s="4"/>
    </row>
    <row r="9" spans="1:85" x14ac:dyDescent="0.2">
      <c r="A9" s="55" t="s">
        <v>9</v>
      </c>
      <c r="B9" s="22">
        <f>'VA IQSMMA'!E12</f>
        <v>0</v>
      </c>
      <c r="C9" s="22">
        <f>'VA IQSMMA'!H12</f>
        <v>0</v>
      </c>
      <c r="D9" s="22">
        <f>'VA IQSMMA'!K12</f>
        <v>3.3869238797280432E-2</v>
      </c>
      <c r="E9" s="22">
        <f>'VA IQSMMA'!N12</f>
        <v>0</v>
      </c>
      <c r="F9" s="22">
        <f>'VA IQSMMA'!Q12</f>
        <v>1.4861053043501418E-3</v>
      </c>
      <c r="G9" s="22">
        <f>'VA IQSMMA'!T12</f>
        <v>4.6153551511126153E-3</v>
      </c>
      <c r="H9" s="23">
        <f t="shared" si="0"/>
        <v>0.77242276326222725</v>
      </c>
      <c r="J9" s="55"/>
      <c r="K9" s="62"/>
      <c r="L9" s="4"/>
    </row>
    <row r="10" spans="1:85" x14ac:dyDescent="0.2">
      <c r="A10" s="55" t="s">
        <v>10</v>
      </c>
      <c r="B10" s="22">
        <f>'VA IQSMMA'!E13</f>
        <v>0</v>
      </c>
      <c r="C10" s="22">
        <f>'VA IQSMMA'!H13</f>
        <v>0</v>
      </c>
      <c r="D10" s="22">
        <f>'VA IQSMMA'!K13</f>
        <v>1.947256633769372E-2</v>
      </c>
      <c r="E10" s="22">
        <f>'VA IQSMMA'!N13</f>
        <v>0</v>
      </c>
      <c r="F10" s="22">
        <f>'VA IQSMMA'!Q13</f>
        <v>4.1101181276604138E-3</v>
      </c>
      <c r="G10" s="22">
        <f>'VA IQSMMA'!T13</f>
        <v>6.433820144431994E-3</v>
      </c>
      <c r="H10" s="23">
        <f t="shared" si="0"/>
        <v>0.59531996064953729</v>
      </c>
      <c r="J10" s="55"/>
      <c r="K10" s="62"/>
      <c r="L10" s="4"/>
    </row>
    <row r="11" spans="1:85" x14ac:dyDescent="0.2">
      <c r="A11" s="55" t="s">
        <v>11</v>
      </c>
      <c r="B11" s="22">
        <f>'VA IQSMMA'!E14</f>
        <v>0</v>
      </c>
      <c r="C11" s="22">
        <f>'VA IQSMMA'!H14</f>
        <v>0</v>
      </c>
      <c r="D11" s="22">
        <f>'VA IQSMMA'!K14</f>
        <v>1.1454450786878659E-2</v>
      </c>
      <c r="E11" s="22">
        <f>'VA IQSMMA'!N14</f>
        <v>0</v>
      </c>
      <c r="F11" s="22">
        <f>'VA IQSMMA'!Q14</f>
        <v>6.7316566192082263E-5</v>
      </c>
      <c r="G11" s="22">
        <f>'VA IQSMMA'!T14</f>
        <v>1.4831165494658371E-4</v>
      </c>
      <c r="H11" s="23">
        <f t="shared" si="0"/>
        <v>0.23284721701500741</v>
      </c>
      <c r="J11" s="55"/>
      <c r="K11" s="62"/>
      <c r="L11" s="4"/>
    </row>
    <row r="12" spans="1:85" x14ac:dyDescent="0.2">
      <c r="A12" s="55" t="s">
        <v>12</v>
      </c>
      <c r="B12" s="22">
        <f>'VA IQSMMA'!E15</f>
        <v>0</v>
      </c>
      <c r="C12" s="22">
        <f>'VA IQSMMA'!H15</f>
        <v>0</v>
      </c>
      <c r="D12" s="22">
        <f>'VA IQSMMA'!K15</f>
        <v>1.151060005544179E-3</v>
      </c>
      <c r="E12" s="22">
        <f>'VA IQSMMA'!N15</f>
        <v>0</v>
      </c>
      <c r="F12" s="22">
        <f>'VA IQSMMA'!Q15</f>
        <v>3.3889152397110258E-4</v>
      </c>
      <c r="G12" s="22">
        <f>'VA IQSMMA'!T15</f>
        <v>1.4538044644976664E-3</v>
      </c>
      <c r="H12" s="23">
        <f t="shared" si="0"/>
        <v>4.8305535154322267E-2</v>
      </c>
      <c r="J12" s="55"/>
      <c r="K12" s="62"/>
      <c r="L12" s="4"/>
    </row>
    <row r="13" spans="1:85" x14ac:dyDescent="0.2">
      <c r="A13" s="55" t="s">
        <v>13</v>
      </c>
      <c r="B13" s="22">
        <f>'VA IQSMMA'!E16</f>
        <v>0</v>
      </c>
      <c r="C13" s="22">
        <f>'VA IQSMMA'!H16</f>
        <v>0</v>
      </c>
      <c r="D13" s="22">
        <f>'VA IQSMMA'!K16</f>
        <v>0</v>
      </c>
      <c r="E13" s="22">
        <f>'VA IQSMMA'!N16</f>
        <v>0</v>
      </c>
      <c r="F13" s="22">
        <f>'VA IQSMMA'!Q16</f>
        <v>0</v>
      </c>
      <c r="G13" s="22">
        <f>'VA IQSMMA'!T16</f>
        <v>0</v>
      </c>
      <c r="H13" s="23">
        <f t="shared" si="0"/>
        <v>0</v>
      </c>
      <c r="J13" s="55"/>
      <c r="K13" s="62"/>
      <c r="L13" s="4"/>
    </row>
    <row r="14" spans="1:85" x14ac:dyDescent="0.2">
      <c r="A14" s="55" t="s">
        <v>14</v>
      </c>
      <c r="B14" s="22">
        <f>'VA IQSMMA'!E17</f>
        <v>0</v>
      </c>
      <c r="C14" s="22">
        <f>'VA IQSMMA'!H17</f>
        <v>0</v>
      </c>
      <c r="D14" s="22">
        <f>'VA IQSMMA'!K17</f>
        <v>0</v>
      </c>
      <c r="E14" s="22">
        <f>'VA IQSMMA'!N17</f>
        <v>0</v>
      </c>
      <c r="F14" s="22">
        <f>'VA IQSMMA'!Q17</f>
        <v>0</v>
      </c>
      <c r="G14" s="22">
        <f>'VA IQSMMA'!T17</f>
        <v>0</v>
      </c>
      <c r="H14" s="23">
        <f t="shared" si="0"/>
        <v>0</v>
      </c>
      <c r="J14" s="55"/>
      <c r="K14" s="62"/>
      <c r="L14" s="4"/>
    </row>
    <row r="15" spans="1:85" x14ac:dyDescent="0.2">
      <c r="A15" s="55" t="s">
        <v>15</v>
      </c>
      <c r="B15" s="22">
        <f>'VA IQSMMA'!E18</f>
        <v>0</v>
      </c>
      <c r="C15" s="22">
        <f>'VA IQSMMA'!H18</f>
        <v>0</v>
      </c>
      <c r="D15" s="22">
        <f>'VA IQSMMA'!K18</f>
        <v>1.1398301518315529E-2</v>
      </c>
      <c r="E15" s="22">
        <f>'VA IQSMMA'!N18</f>
        <v>0</v>
      </c>
      <c r="F15" s="22">
        <f>'VA IQSMMA'!Q18</f>
        <v>2.7735229357592601E-3</v>
      </c>
      <c r="G15" s="22">
        <f>'VA IQSMMA'!T18</f>
        <v>1.1898084611692179E-2</v>
      </c>
      <c r="H15" s="23">
        <f t="shared" si="0"/>
        <v>0.43489561755887357</v>
      </c>
      <c r="J15" s="55"/>
      <c r="K15" s="62"/>
      <c r="L15" s="4"/>
    </row>
    <row r="16" spans="1:85" x14ac:dyDescent="0.2">
      <c r="A16" s="55" t="s">
        <v>16</v>
      </c>
      <c r="B16" s="22">
        <f>'VA IQSMMA'!E19</f>
        <v>0</v>
      </c>
      <c r="C16" s="22">
        <f>'VA IQSMMA'!H19</f>
        <v>3.6620080302452396E-2</v>
      </c>
      <c r="D16" s="22">
        <f>'VA IQSMMA'!K19</f>
        <v>2.3245797185136103E-2</v>
      </c>
      <c r="E16" s="22">
        <f>'VA IQSMMA'!N19</f>
        <v>0.37659187386294729</v>
      </c>
      <c r="F16" s="22">
        <f>'VA IQSMMA'!Q19</f>
        <v>7.1171102682481757E-3</v>
      </c>
      <c r="G16" s="22">
        <f>'VA IQSMMA'!T19</f>
        <v>7.8166508216647717E-5</v>
      </c>
      <c r="H16" s="23">
        <f t="shared" si="0"/>
        <v>3.3371963872973902</v>
      </c>
      <c r="J16" s="55"/>
      <c r="K16" s="62"/>
      <c r="L16" s="4"/>
    </row>
    <row r="17" spans="1:12" x14ac:dyDescent="0.2">
      <c r="A17" s="55" t="s">
        <v>17</v>
      </c>
      <c r="B17" s="22">
        <f>'VA IQSMMA'!E20</f>
        <v>0</v>
      </c>
      <c r="C17" s="22">
        <f>'VA IQSMMA'!H20</f>
        <v>0</v>
      </c>
      <c r="D17" s="22">
        <f>'VA IQSMMA'!K20</f>
        <v>1.6586493933548805E-2</v>
      </c>
      <c r="E17" s="22">
        <f>'VA IQSMMA'!N20</f>
        <v>0</v>
      </c>
      <c r="F17" s="22">
        <f>'VA IQSMMA'!Q20</f>
        <v>4.3546530606407783E-5</v>
      </c>
      <c r="G17" s="22">
        <f>'VA IQSMMA'!T20</f>
        <v>1.8680945414963586E-4</v>
      </c>
      <c r="H17" s="23">
        <f t="shared" si="0"/>
        <v>0.3349788388601535</v>
      </c>
      <c r="J17" s="55"/>
      <c r="K17" s="62"/>
      <c r="L17" s="4"/>
    </row>
    <row r="18" spans="1:12" x14ac:dyDescent="0.2">
      <c r="A18" s="55" t="s">
        <v>18</v>
      </c>
      <c r="B18" s="22">
        <f>'VA IQSMMA'!E21</f>
        <v>0</v>
      </c>
      <c r="C18" s="22">
        <f>'VA IQSMMA'!H21</f>
        <v>0</v>
      </c>
      <c r="D18" s="22">
        <f>'VA IQSMMA'!K21</f>
        <v>0</v>
      </c>
      <c r="E18" s="22">
        <f>'VA IQSMMA'!N21</f>
        <v>0</v>
      </c>
      <c r="F18" s="22">
        <f>'VA IQSMMA'!Q21</f>
        <v>0</v>
      </c>
      <c r="G18" s="22">
        <f>'VA IQSMMA'!T21</f>
        <v>0</v>
      </c>
      <c r="H18" s="23">
        <f t="shared" si="0"/>
        <v>0</v>
      </c>
      <c r="J18" s="55"/>
      <c r="K18" s="62"/>
      <c r="L18" s="4"/>
    </row>
    <row r="19" spans="1:12" x14ac:dyDescent="0.2">
      <c r="A19" s="55" t="s">
        <v>19</v>
      </c>
      <c r="B19" s="22">
        <f>'VA IQSMMA'!E22</f>
        <v>0</v>
      </c>
      <c r="C19" s="22">
        <f>'VA IQSMMA'!H22</f>
        <v>0</v>
      </c>
      <c r="D19" s="22">
        <f>'VA IQSMMA'!K22</f>
        <v>1.9568020094251043E-2</v>
      </c>
      <c r="E19" s="22">
        <f>'VA IQSMMA'!N22</f>
        <v>0</v>
      </c>
      <c r="F19" s="22">
        <f>'VA IQSMMA'!Q22</f>
        <v>3.0733587005264676E-3</v>
      </c>
      <c r="G19" s="22">
        <f>'VA IQSMMA'!T22</f>
        <v>1.3184344499005879E-2</v>
      </c>
      <c r="H19" s="23">
        <f t="shared" si="0"/>
        <v>0.6206604155950266</v>
      </c>
      <c r="J19" s="55"/>
      <c r="K19" s="62"/>
      <c r="L19" s="4"/>
    </row>
    <row r="20" spans="1:12" x14ac:dyDescent="0.2">
      <c r="A20" s="55" t="s">
        <v>20</v>
      </c>
      <c r="B20" s="22">
        <f>'VA IQSMMA'!E23</f>
        <v>0</v>
      </c>
      <c r="C20" s="22">
        <f>'VA IQSMMA'!H23</f>
        <v>0</v>
      </c>
      <c r="D20" s="22">
        <f>'VA IQSMMA'!K23</f>
        <v>1.9758927607365688E-2</v>
      </c>
      <c r="E20" s="22">
        <f>'VA IQSMMA'!N23</f>
        <v>0</v>
      </c>
      <c r="F20" s="22">
        <f>'VA IQSMMA'!Q23</f>
        <v>2.723313387880903E-3</v>
      </c>
      <c r="G20" s="22">
        <f>'VA IQSMMA'!T23</f>
        <v>1.1682691603302304E-2</v>
      </c>
      <c r="H20" s="23">
        <f t="shared" si="0"/>
        <v>0.59836205854074698</v>
      </c>
      <c r="J20" s="55"/>
      <c r="K20" s="62"/>
      <c r="L20" s="4"/>
    </row>
    <row r="21" spans="1:12" x14ac:dyDescent="0.2">
      <c r="A21" s="55" t="s">
        <v>21</v>
      </c>
      <c r="B21" s="22">
        <f>'VA IQSMMA'!E24</f>
        <v>0</v>
      </c>
      <c r="C21" s="22">
        <f>'VA IQSMMA'!H24</f>
        <v>2.6526291981541016E-2</v>
      </c>
      <c r="D21" s="22">
        <f>'VA IQSMMA'!K24</f>
        <v>1.1566749324004921E-2</v>
      </c>
      <c r="E21" s="22">
        <f>'VA IQSMMA'!N24</f>
        <v>0</v>
      </c>
      <c r="F21" s="22">
        <f>'VA IQSMMA'!Q24</f>
        <v>5.8699959815073706E-2</v>
      </c>
      <c r="G21" s="22">
        <f>'VA IQSMMA'!T24</f>
        <v>8.1088441991008901E-4</v>
      </c>
      <c r="H21" s="23">
        <f t="shared" si="0"/>
        <v>2.882357339232763</v>
      </c>
      <c r="J21" s="55"/>
      <c r="K21" s="62"/>
      <c r="L21" s="4"/>
    </row>
    <row r="22" spans="1:12" x14ac:dyDescent="0.2">
      <c r="A22" s="55" t="s">
        <v>22</v>
      </c>
      <c r="B22" s="22">
        <f>'VA IQSMMA'!E25</f>
        <v>0</v>
      </c>
      <c r="C22" s="22">
        <f>'VA IQSMMA'!H25</f>
        <v>0</v>
      </c>
      <c r="D22" s="22">
        <f>'VA IQSMMA'!K25</f>
        <v>1.947256633769372E-2</v>
      </c>
      <c r="E22" s="22">
        <f>'VA IQSMMA'!N25</f>
        <v>0</v>
      </c>
      <c r="F22" s="22">
        <f>'VA IQSMMA'!Q25</f>
        <v>3.8915001447358713E-3</v>
      </c>
      <c r="G22" s="22">
        <f>'VA IQSMMA'!T25</f>
        <v>1.6694074309432243E-2</v>
      </c>
      <c r="H22" s="23">
        <f t="shared" si="0"/>
        <v>0.67979200074925594</v>
      </c>
      <c r="J22" s="55"/>
      <c r="K22" s="62"/>
      <c r="L22" s="4"/>
    </row>
    <row r="23" spans="1:12" x14ac:dyDescent="0.2">
      <c r="A23" s="55" t="s">
        <v>23</v>
      </c>
      <c r="B23" s="22">
        <f>'VA IQSMMA'!E26</f>
        <v>0</v>
      </c>
      <c r="C23" s="22">
        <f>'VA IQSMMA'!H26</f>
        <v>0</v>
      </c>
      <c r="D23" s="22">
        <f>'VA IQSMMA'!K26</f>
        <v>1.1286002981189269E-2</v>
      </c>
      <c r="E23" s="22">
        <f>'VA IQSMMA'!N26</f>
        <v>0</v>
      </c>
      <c r="F23" s="22">
        <f>'VA IQSMMA'!Q26</f>
        <v>8.6015346351699731E-3</v>
      </c>
      <c r="G23" s="22">
        <f>'VA IQSMMA'!T26</f>
        <v>3.0998581359386337E-2</v>
      </c>
      <c r="H23" s="23">
        <f t="shared" si="0"/>
        <v>0.81436253872438136</v>
      </c>
      <c r="J23" s="55"/>
      <c r="K23" s="62"/>
      <c r="L23" s="4"/>
    </row>
    <row r="24" spans="1:12" x14ac:dyDescent="0.2">
      <c r="A24" s="55" t="s">
        <v>24</v>
      </c>
      <c r="B24" s="22">
        <f>'VA IQSMMA'!E27</f>
        <v>0</v>
      </c>
      <c r="C24" s="22">
        <f>'VA IQSMMA'!H27</f>
        <v>1.1414555965817978E-2</v>
      </c>
      <c r="D24" s="22">
        <f>'VA IQSMMA'!K27</f>
        <v>1.2599895865566526E-2</v>
      </c>
      <c r="E24" s="22">
        <f>'VA IQSMMA'!N27</f>
        <v>0</v>
      </c>
      <c r="F24" s="22">
        <f>'VA IQSMMA'!Q27</f>
        <v>2.3385089953054201E-4</v>
      </c>
      <c r="G24" s="22">
        <f>'VA IQSMMA'!T27</f>
        <v>1.0031926375157346E-3</v>
      </c>
      <c r="H24" s="23">
        <f t="shared" si="0"/>
        <v>0.49773640274843123</v>
      </c>
      <c r="J24" s="55"/>
      <c r="K24" s="62"/>
      <c r="L24" s="4"/>
    </row>
    <row r="25" spans="1:12" x14ac:dyDescent="0.2">
      <c r="A25" s="55" t="s">
        <v>25</v>
      </c>
      <c r="B25" s="22">
        <f>'VA IQSMMA'!E28</f>
        <v>0</v>
      </c>
      <c r="C25" s="22">
        <f>'VA IQSMMA'!H28</f>
        <v>0</v>
      </c>
      <c r="D25" s="22">
        <f>'VA IQSMMA'!K28</f>
        <v>0</v>
      </c>
      <c r="E25" s="22">
        <f>'VA IQSMMA'!N28</f>
        <v>0</v>
      </c>
      <c r="F25" s="22">
        <f>'VA IQSMMA'!Q28</f>
        <v>0</v>
      </c>
      <c r="G25" s="22">
        <f>'VA IQSMMA'!T28</f>
        <v>0</v>
      </c>
      <c r="H25" s="23">
        <f t="shared" si="0"/>
        <v>0</v>
      </c>
      <c r="J25" s="55"/>
      <c r="K25" s="62"/>
      <c r="L25" s="4"/>
    </row>
    <row r="26" spans="1:12" x14ac:dyDescent="0.2">
      <c r="A26" s="55" t="s">
        <v>26</v>
      </c>
      <c r="B26" s="22">
        <f>'VA IQSMMA'!E29</f>
        <v>0</v>
      </c>
      <c r="C26" s="22">
        <f>'VA IQSMMA'!H29</f>
        <v>0</v>
      </c>
      <c r="D26" s="22">
        <f>'VA IQSMMA'!K29</f>
        <v>0</v>
      </c>
      <c r="E26" s="22">
        <f>'VA IQSMMA'!N29</f>
        <v>0</v>
      </c>
      <c r="F26" s="22">
        <f>'VA IQSMMA'!Q29</f>
        <v>0</v>
      </c>
      <c r="G26" s="22">
        <f>'VA IQSMMA'!T29</f>
        <v>0</v>
      </c>
      <c r="H26" s="23">
        <f t="shared" si="0"/>
        <v>0</v>
      </c>
      <c r="J26" s="55"/>
      <c r="K26" s="62"/>
      <c r="L26" s="4"/>
    </row>
    <row r="27" spans="1:12" x14ac:dyDescent="0.2">
      <c r="A27" s="55" t="s">
        <v>27</v>
      </c>
      <c r="B27" s="22">
        <f>'VA IQSMMA'!E30</f>
        <v>0</v>
      </c>
      <c r="C27" s="22">
        <f>'VA IQSMMA'!H30</f>
        <v>0</v>
      </c>
      <c r="D27" s="22">
        <f>'VA IQSMMA'!K30</f>
        <v>0</v>
      </c>
      <c r="E27" s="22">
        <f>'VA IQSMMA'!N30</f>
        <v>0</v>
      </c>
      <c r="F27" s="22">
        <f>'VA IQSMMA'!Q30</f>
        <v>0</v>
      </c>
      <c r="G27" s="22">
        <f>'VA IQSMMA'!T30</f>
        <v>0</v>
      </c>
      <c r="H27" s="23">
        <f t="shared" si="0"/>
        <v>0</v>
      </c>
      <c r="J27" s="55"/>
      <c r="K27" s="62"/>
      <c r="L27" s="4"/>
    </row>
    <row r="28" spans="1:12" x14ac:dyDescent="0.2">
      <c r="A28" s="55" t="s">
        <v>28</v>
      </c>
      <c r="B28" s="22">
        <f>'VA IQSMMA'!E31</f>
        <v>0</v>
      </c>
      <c r="C28" s="22">
        <f>'VA IQSMMA'!H31</f>
        <v>0</v>
      </c>
      <c r="D28" s="22">
        <f>'VA IQSMMA'!K31</f>
        <v>0</v>
      </c>
      <c r="E28" s="22">
        <f>'VA IQSMMA'!N31</f>
        <v>0</v>
      </c>
      <c r="F28" s="22">
        <f>'VA IQSMMA'!Q31</f>
        <v>0</v>
      </c>
      <c r="G28" s="22">
        <f>'VA IQSMMA'!T31</f>
        <v>0</v>
      </c>
      <c r="H28" s="23">
        <f t="shared" si="0"/>
        <v>0</v>
      </c>
      <c r="J28" s="55"/>
      <c r="K28" s="62"/>
      <c r="L28" s="4"/>
    </row>
    <row r="29" spans="1:12" x14ac:dyDescent="0.2">
      <c r="A29" s="55" t="s">
        <v>29</v>
      </c>
      <c r="B29" s="22">
        <f>'VA IQSMMA'!E32</f>
        <v>0</v>
      </c>
      <c r="C29" s="22">
        <f>'VA IQSMMA'!H32</f>
        <v>0.15632992511106897</v>
      </c>
      <c r="D29" s="22">
        <f>'VA IQSMMA'!K32</f>
        <v>1.3745340944254392E-2</v>
      </c>
      <c r="E29" s="22">
        <f>'VA IQSMMA'!N32</f>
        <v>0</v>
      </c>
      <c r="F29" s="22">
        <f>'VA IQSMMA'!Q32</f>
        <v>3.5048596291215131E-3</v>
      </c>
      <c r="G29" s="22">
        <f>'VA IQSMMA'!T32</f>
        <v>1.1595389451237142E-3</v>
      </c>
      <c r="H29" s="23">
        <f t="shared" si="0"/>
        <v>3.5381161182609553</v>
      </c>
      <c r="J29" s="55"/>
      <c r="K29" s="62"/>
      <c r="L29" s="4"/>
    </row>
    <row r="30" spans="1:12" x14ac:dyDescent="0.2">
      <c r="A30" s="55" t="s">
        <v>30</v>
      </c>
      <c r="B30" s="22">
        <f>'VA IQSMMA'!E33</f>
        <v>1.9362239673397435E-2</v>
      </c>
      <c r="C30" s="22">
        <f>'VA IQSMMA'!H33</f>
        <v>1.1487803630850391E-3</v>
      </c>
      <c r="D30" s="22">
        <f>'VA IQSMMA'!K33</f>
        <v>0</v>
      </c>
      <c r="E30" s="22">
        <f>'VA IQSMMA'!N33</f>
        <v>0</v>
      </c>
      <c r="F30" s="22">
        <f>'VA IQSMMA'!Q33</f>
        <v>6.0733691404154834E-3</v>
      </c>
      <c r="G30" s="22">
        <f>'VA IQSMMA'!T33</f>
        <v>5.9466396650898704E-4</v>
      </c>
      <c r="H30" s="23">
        <f t="shared" si="0"/>
        <v>0.44059126874921339</v>
      </c>
      <c r="J30" s="55"/>
      <c r="K30" s="62"/>
      <c r="L30" s="4"/>
    </row>
    <row r="31" spans="1:12" x14ac:dyDescent="0.2">
      <c r="A31" s="55" t="s">
        <v>31</v>
      </c>
      <c r="B31" s="22">
        <f>'VA IQSMMA'!E34</f>
        <v>0</v>
      </c>
      <c r="C31" s="22">
        <f>'VA IQSMMA'!H34</f>
        <v>0</v>
      </c>
      <c r="D31" s="22">
        <f>'VA IQSMMA'!K34</f>
        <v>0</v>
      </c>
      <c r="E31" s="22">
        <f>'VA IQSMMA'!N34</f>
        <v>0</v>
      </c>
      <c r="F31" s="22">
        <f>'VA IQSMMA'!Q34</f>
        <v>0</v>
      </c>
      <c r="G31" s="22">
        <f>'VA IQSMMA'!T34</f>
        <v>0</v>
      </c>
      <c r="H31" s="23">
        <f t="shared" si="0"/>
        <v>0</v>
      </c>
      <c r="J31" s="55"/>
      <c r="K31" s="62"/>
      <c r="L31" s="4"/>
    </row>
    <row r="32" spans="1:12" x14ac:dyDescent="0.2">
      <c r="A32" s="55" t="s">
        <v>32</v>
      </c>
      <c r="B32" s="22">
        <f>'VA IQSMMA'!E35</f>
        <v>0</v>
      </c>
      <c r="C32" s="22">
        <f>'VA IQSMMA'!H35</f>
        <v>0</v>
      </c>
      <c r="D32" s="22">
        <f>'VA IQSMMA'!K35</f>
        <v>2.3021200110883582E-2</v>
      </c>
      <c r="E32" s="22">
        <f>'VA IQSMMA'!N35</f>
        <v>0</v>
      </c>
      <c r="F32" s="22">
        <f>'VA IQSMMA'!Q35</f>
        <v>1.6599802102557613E-3</v>
      </c>
      <c r="G32" s="22">
        <f>'VA IQSMMA'!T35</f>
        <v>7.1211183223732167E-3</v>
      </c>
      <c r="H32" s="23">
        <f t="shared" si="0"/>
        <v>0.58427335468823804</v>
      </c>
      <c r="J32" s="55"/>
      <c r="K32" s="62"/>
      <c r="L32" s="4"/>
    </row>
    <row r="33" spans="1:12" x14ac:dyDescent="0.2">
      <c r="A33" s="55" t="s">
        <v>33</v>
      </c>
      <c r="B33" s="22">
        <f>'VA IQSMMA'!E36</f>
        <v>0</v>
      </c>
      <c r="C33" s="22">
        <f>'VA IQSMMA'!H36</f>
        <v>0</v>
      </c>
      <c r="D33" s="22">
        <f>'VA IQSMMA'!K36</f>
        <v>0</v>
      </c>
      <c r="E33" s="22">
        <f>'VA IQSMMA'!N36</f>
        <v>0</v>
      </c>
      <c r="F33" s="22">
        <f>'VA IQSMMA'!Q36</f>
        <v>1.8981447382786071E-3</v>
      </c>
      <c r="G33" s="22">
        <f>'VA IQSMMA'!T36</f>
        <v>8.1428159147689388E-3</v>
      </c>
      <c r="H33" s="23">
        <f t="shared" si="0"/>
        <v>0.14161855381095029</v>
      </c>
      <c r="J33" s="55"/>
      <c r="K33" s="62"/>
      <c r="L33" s="4"/>
    </row>
    <row r="34" spans="1:12" x14ac:dyDescent="0.2">
      <c r="A34" s="55" t="s">
        <v>34</v>
      </c>
      <c r="B34" s="22">
        <f>'VA IQSMMA'!E37</f>
        <v>0</v>
      </c>
      <c r="C34" s="22">
        <f>'VA IQSMMA'!H37</f>
        <v>3.2246658055479554E-3</v>
      </c>
      <c r="D34" s="22">
        <f>'VA IQSMMA'!K37</f>
        <v>3.3858008943567805E-3</v>
      </c>
      <c r="E34" s="22">
        <f>'VA IQSMMA'!N37</f>
        <v>0</v>
      </c>
      <c r="F34" s="22">
        <f>'VA IQSMMA'!Q37</f>
        <v>7.8908555455223532E-4</v>
      </c>
      <c r="G34" s="22">
        <f>'VA IQSMMA'!T37</f>
        <v>3.3850834881797658E-3</v>
      </c>
      <c r="H34" s="23">
        <f t="shared" si="0"/>
        <v>0.19108216535559308</v>
      </c>
      <c r="J34" s="55"/>
      <c r="K34" s="62"/>
      <c r="L34"/>
    </row>
    <row r="35" spans="1:12" x14ac:dyDescent="0.2">
      <c r="A35" s="55" t="s">
        <v>35</v>
      </c>
      <c r="B35" s="22">
        <f>'VA IQSMMA'!E38</f>
        <v>0</v>
      </c>
      <c r="C35" s="22">
        <f>'VA IQSMMA'!H38</f>
        <v>0</v>
      </c>
      <c r="D35" s="22">
        <f>'VA IQSMMA'!K38</f>
        <v>0</v>
      </c>
      <c r="E35" s="22">
        <f>'VA IQSMMA'!N38</f>
        <v>0</v>
      </c>
      <c r="F35" s="22">
        <f>'VA IQSMMA'!Q38</f>
        <v>0</v>
      </c>
      <c r="G35" s="22">
        <f>'VA IQSMMA'!T38</f>
        <v>0</v>
      </c>
      <c r="H35" s="23">
        <f t="shared" si="0"/>
        <v>0</v>
      </c>
      <c r="J35" s="55"/>
      <c r="K35" s="63"/>
      <c r="L35"/>
    </row>
    <row r="36" spans="1:12" x14ac:dyDescent="0.2">
      <c r="A36" s="55" t="s">
        <v>36</v>
      </c>
      <c r="B36" s="22">
        <f>'VA IQSMMA'!E39</f>
        <v>0</v>
      </c>
      <c r="C36" s="22">
        <f>'VA IQSMMA'!H39</f>
        <v>0</v>
      </c>
      <c r="D36" s="22">
        <f>'VA IQSMMA'!K39</f>
        <v>2.2190190936149247E-2</v>
      </c>
      <c r="E36" s="22">
        <f>'VA IQSMMA'!N39</f>
        <v>0</v>
      </c>
      <c r="F36" s="22">
        <f>'VA IQSMMA'!Q39</f>
        <v>4.3433572082124767E-3</v>
      </c>
      <c r="G36" s="22">
        <f>'VA IQSMMA'!T39</f>
        <v>6.3656407850823538E-3</v>
      </c>
      <c r="H36" s="23">
        <f t="shared" si="0"/>
        <v>0.65745544528437527</v>
      </c>
      <c r="J36" s="55"/>
      <c r="K36" s="62"/>
      <c r="L36" s="4"/>
    </row>
    <row r="37" spans="1:12" x14ac:dyDescent="0.2">
      <c r="A37" s="55" t="s">
        <v>37</v>
      </c>
      <c r="B37" s="22">
        <f>'VA IQSMMA'!E40</f>
        <v>0</v>
      </c>
      <c r="C37" s="22">
        <f>'VA IQSMMA'!H40</f>
        <v>0</v>
      </c>
      <c r="D37" s="22">
        <f>'VA IQSMMA'!K40</f>
        <v>0</v>
      </c>
      <c r="E37" s="22">
        <f>'VA IQSMMA'!N40</f>
        <v>0</v>
      </c>
      <c r="F37" s="22">
        <f>'VA IQSMMA'!Q40</f>
        <v>0</v>
      </c>
      <c r="G37" s="22">
        <f>'VA IQSMMA'!T40</f>
        <v>0</v>
      </c>
      <c r="H37" s="23">
        <f t="shared" si="0"/>
        <v>0</v>
      </c>
      <c r="J37" s="55"/>
      <c r="K37" s="62"/>
      <c r="L37" s="4"/>
    </row>
    <row r="38" spans="1:12" x14ac:dyDescent="0.2">
      <c r="A38" s="55" t="s">
        <v>38</v>
      </c>
      <c r="B38" s="22">
        <f>'VA IQSMMA'!E41</f>
        <v>0</v>
      </c>
      <c r="C38" s="22">
        <f>'VA IQSMMA'!H41</f>
        <v>0</v>
      </c>
      <c r="D38" s="22">
        <f>'VA IQSMMA'!K41</f>
        <v>0</v>
      </c>
      <c r="E38" s="22">
        <f>'VA IQSMMA'!N41</f>
        <v>0</v>
      </c>
      <c r="F38" s="22">
        <f>'VA IQSMMA'!Q41</f>
        <v>0</v>
      </c>
      <c r="G38" s="22">
        <f>'VA IQSMMA'!T41</f>
        <v>0</v>
      </c>
      <c r="H38" s="23">
        <f t="shared" si="0"/>
        <v>0</v>
      </c>
      <c r="J38" s="55"/>
      <c r="K38" s="62"/>
      <c r="L38"/>
    </row>
    <row r="39" spans="1:12" x14ac:dyDescent="0.2">
      <c r="A39" s="55" t="s">
        <v>39</v>
      </c>
      <c r="B39" s="22">
        <f>'VA IQSMMA'!E42</f>
        <v>0</v>
      </c>
      <c r="C39" s="22">
        <f>'VA IQSMMA'!H42</f>
        <v>0</v>
      </c>
      <c r="D39" s="22">
        <f>'VA IQSMMA'!K42</f>
        <v>0</v>
      </c>
      <c r="E39" s="22">
        <f>'VA IQSMMA'!N42</f>
        <v>0</v>
      </c>
      <c r="F39" s="22">
        <f>'VA IQSMMA'!Q42</f>
        <v>6.8581910770100863E-3</v>
      </c>
      <c r="G39" s="22">
        <f>'VA IQSMMA'!T42</f>
        <v>2.9420826727391117E-2</v>
      </c>
      <c r="H39" s="23">
        <f t="shared" si="0"/>
        <v>0.51168231931888308</v>
      </c>
      <c r="J39" s="55"/>
      <c r="K39" s="63"/>
      <c r="L39" s="4"/>
    </row>
    <row r="40" spans="1:12" x14ac:dyDescent="0.2">
      <c r="A40" s="55" t="s">
        <v>40</v>
      </c>
      <c r="B40" s="22">
        <f>'VA IQSMMA'!E43</f>
        <v>0</v>
      </c>
      <c r="C40" s="22">
        <f>'VA IQSMMA'!H43</f>
        <v>0</v>
      </c>
      <c r="D40" s="22">
        <f>'VA IQSMMA'!K43</f>
        <v>0</v>
      </c>
      <c r="E40" s="22">
        <f>'VA IQSMMA'!N43</f>
        <v>0</v>
      </c>
      <c r="F40" s="22">
        <f>'VA IQSMMA'!Q43</f>
        <v>4.5305660454181128E-2</v>
      </c>
      <c r="G40" s="22">
        <f>'VA IQSMMA'!T43</f>
        <v>2.4852050714579094E-2</v>
      </c>
      <c r="H40" s="23">
        <f t="shared" si="0"/>
        <v>1.8546722327817324</v>
      </c>
      <c r="J40" s="55"/>
      <c r="K40" s="62"/>
      <c r="L40" s="4"/>
    </row>
    <row r="41" spans="1:12" x14ac:dyDescent="0.2">
      <c r="A41" s="55" t="s">
        <v>41</v>
      </c>
      <c r="B41" s="22">
        <f>'VA IQSMMA'!E44</f>
        <v>0</v>
      </c>
      <c r="C41" s="22">
        <f>'VA IQSMMA'!H44</f>
        <v>6.0182182738828922E-2</v>
      </c>
      <c r="D41" s="22">
        <f>'VA IQSMMA'!K44</f>
        <v>2.3245797185136103E-2</v>
      </c>
      <c r="E41" s="22">
        <f>'VA IQSMMA'!N44</f>
        <v>0</v>
      </c>
      <c r="F41" s="22">
        <f>'VA IQSMMA'!Q44</f>
        <v>9.5259800535786629E-2</v>
      </c>
      <c r="G41" s="22">
        <f>'VA IQSMMA'!T44</f>
        <v>4.4345162229221776E-3</v>
      </c>
      <c r="H41" s="23">
        <f t="shared" si="0"/>
        <v>5.1378230637739186</v>
      </c>
      <c r="J41" s="55"/>
      <c r="K41" s="62"/>
      <c r="L41" s="4"/>
    </row>
    <row r="42" spans="1:12" x14ac:dyDescent="0.2">
      <c r="A42" s="55" t="s">
        <v>42</v>
      </c>
      <c r="B42" s="22">
        <f>'VA IQSMMA'!E45</f>
        <v>0</v>
      </c>
      <c r="C42" s="22">
        <f>'VA IQSMMA'!H45</f>
        <v>1.4787189525649315E-2</v>
      </c>
      <c r="D42" s="22">
        <f>'VA IQSMMA'!K45</f>
        <v>1.7687019597386167E-2</v>
      </c>
      <c r="E42" s="22">
        <f>'VA IQSMMA'!N45</f>
        <v>0</v>
      </c>
      <c r="F42" s="22">
        <f>'VA IQSMMA'!Q45</f>
        <v>2.5475793580074308E-2</v>
      </c>
      <c r="G42" s="22">
        <f>'VA IQSMMA'!T45</f>
        <v>8.4108014585967672E-2</v>
      </c>
      <c r="H42" s="23">
        <f t="shared" si="0"/>
        <v>2.3235848826170935</v>
      </c>
      <c r="J42" s="55"/>
      <c r="K42" s="62"/>
      <c r="L42" s="4"/>
    </row>
    <row r="43" spans="1:12" x14ac:dyDescent="0.2">
      <c r="A43" s="55" t="s">
        <v>43</v>
      </c>
      <c r="B43" s="22">
        <f>'VA IQSMMA'!E46</f>
        <v>0</v>
      </c>
      <c r="C43" s="22">
        <f>'VA IQSMMA'!H46</f>
        <v>0</v>
      </c>
      <c r="D43" s="22">
        <f>'VA IQSMMA'!K46</f>
        <v>1.9854381363923011E-2</v>
      </c>
      <c r="E43" s="22">
        <f>'VA IQSMMA'!N46</f>
        <v>0</v>
      </c>
      <c r="F43" s="22">
        <f>'VA IQSMMA'!Q46</f>
        <v>2.4465543822821704E-4</v>
      </c>
      <c r="G43" s="22">
        <f>'VA IQSMMA'!T46</f>
        <v>3.9389527422730499E-4</v>
      </c>
      <c r="H43" s="23">
        <f t="shared" si="0"/>
        <v>0.40944028052272174</v>
      </c>
      <c r="J43" s="55"/>
      <c r="K43" s="62"/>
      <c r="L43" s="4"/>
    </row>
    <row r="44" spans="1:12" x14ac:dyDescent="0.2">
      <c r="A44" s="55" t="s">
        <v>93</v>
      </c>
      <c r="B44" s="22">
        <f>'VA IQSMMA'!E47</f>
        <v>0</v>
      </c>
      <c r="C44" s="22">
        <f>'VA IQSMMA'!H47</f>
        <v>5.219310919403413E-2</v>
      </c>
      <c r="D44" s="22">
        <f>'VA IQSMMA'!K47</f>
        <v>1.9949835120480333E-2</v>
      </c>
      <c r="E44" s="22">
        <f>'VA IQSMMA'!N47</f>
        <v>0</v>
      </c>
      <c r="F44" s="22">
        <f>'VA IQSMMA'!Q47</f>
        <v>4.7185002324135118E-2</v>
      </c>
      <c r="G44" s="22">
        <f>'VA IQSMMA'!T47</f>
        <v>0.19903752089554819</v>
      </c>
      <c r="H44" s="23">
        <f t="shared" si="0"/>
        <v>4.9328566580190873</v>
      </c>
      <c r="J44" s="55"/>
      <c r="K44" s="62"/>
      <c r="L44" s="4"/>
    </row>
    <row r="45" spans="1:12" x14ac:dyDescent="0.2">
      <c r="A45" s="55" t="s">
        <v>44</v>
      </c>
      <c r="B45" s="22">
        <f>'VA IQSMMA'!E48</f>
        <v>0.11482890924270464</v>
      </c>
      <c r="C45" s="22">
        <f>'VA IQSMMA'!H48</f>
        <v>4.5737029034224212E-2</v>
      </c>
      <c r="D45" s="22">
        <f>'VA IQSMMA'!K48</f>
        <v>2.3470394259388624E-2</v>
      </c>
      <c r="E45" s="22">
        <f>'VA IQSMMA'!N48</f>
        <v>0</v>
      </c>
      <c r="F45" s="22">
        <f>'VA IQSMMA'!Q48</f>
        <v>1.730053734314535E-2</v>
      </c>
      <c r="G45" s="22">
        <f>'VA IQSMMA'!T48</f>
        <v>8.2732688480353766E-3</v>
      </c>
      <c r="H45" s="23">
        <f t="shared" si="0"/>
        <v>3.2297163222848537</v>
      </c>
      <c r="J45" s="55"/>
      <c r="K45" s="63"/>
      <c r="L45" s="4"/>
    </row>
    <row r="46" spans="1:12" x14ac:dyDescent="0.2">
      <c r="A46" s="55" t="s">
        <v>45</v>
      </c>
      <c r="B46" s="22">
        <f>'VA IQSMMA'!E49</f>
        <v>0</v>
      </c>
      <c r="C46" s="22">
        <f>'VA IQSMMA'!H49</f>
        <v>0</v>
      </c>
      <c r="D46" s="22">
        <f>'VA IQSMMA'!K49</f>
        <v>7.9397311719009312E-3</v>
      </c>
      <c r="E46" s="22">
        <f>'VA IQSMMA'!N49</f>
        <v>0</v>
      </c>
      <c r="F46" s="22">
        <f>'VA IQSMMA'!Q49</f>
        <v>4.5805081548691128E-3</v>
      </c>
      <c r="G46" s="22">
        <f>'VA IQSMMA'!T49</f>
        <v>1.9330043981500743E-2</v>
      </c>
      <c r="H46" s="23">
        <f t="shared" si="0"/>
        <v>0.49766331284681342</v>
      </c>
      <c r="J46" s="55"/>
      <c r="K46" s="62"/>
      <c r="L46" s="4"/>
    </row>
    <row r="47" spans="1:12" x14ac:dyDescent="0.2">
      <c r="A47" s="55" t="s">
        <v>46</v>
      </c>
      <c r="B47" s="22">
        <f>'VA IQSMMA'!E50</f>
        <v>0</v>
      </c>
      <c r="C47" s="22">
        <f>'VA IQSMMA'!H50</f>
        <v>0</v>
      </c>
      <c r="D47" s="22">
        <f>'VA IQSMMA'!K50</f>
        <v>2.5585368758356073E-2</v>
      </c>
      <c r="E47" s="22">
        <f>'VA IQSMMA'!N50</f>
        <v>0</v>
      </c>
      <c r="F47" s="22">
        <f>'VA IQSMMA'!Q50</f>
        <v>2.0172253323158575E-4</v>
      </c>
      <c r="G47" s="22">
        <f>'VA IQSMMA'!T50</f>
        <v>8.653657546975565E-4</v>
      </c>
      <c r="H47" s="23">
        <f t="shared" si="0"/>
        <v>0.5267576781557366</v>
      </c>
      <c r="J47" s="55"/>
      <c r="K47" s="62"/>
      <c r="L47" s="4"/>
    </row>
    <row r="48" spans="1:12" x14ac:dyDescent="0.2">
      <c r="A48" s="55" t="s">
        <v>47</v>
      </c>
      <c r="B48" s="22">
        <f>'VA IQSMMA'!E51</f>
        <v>0</v>
      </c>
      <c r="C48" s="22">
        <f>'VA IQSMMA'!H51</f>
        <v>0</v>
      </c>
      <c r="D48" s="22">
        <f>'VA IQSMMA'!K51</f>
        <v>1.7518571791696774E-2</v>
      </c>
      <c r="E48" s="22">
        <f>'VA IQSMMA'!N51</f>
        <v>0</v>
      </c>
      <c r="F48" s="22">
        <f>'VA IQSMMA'!Q51</f>
        <v>7.5905955315727419E-3</v>
      </c>
      <c r="G48" s="22">
        <f>'VA IQSMMA'!T51</f>
        <v>3.2562755015783366E-2</v>
      </c>
      <c r="H48" s="23">
        <f t="shared" si="0"/>
        <v>0.9166976701126045</v>
      </c>
      <c r="J48" s="55"/>
      <c r="K48" s="63"/>
      <c r="L48" s="4"/>
    </row>
    <row r="49" spans="1:12" ht="13.5" customHeight="1" x14ac:dyDescent="0.2">
      <c r="A49" s="55" t="s">
        <v>48</v>
      </c>
      <c r="B49" s="22">
        <f>'VA IQSMMA'!E52</f>
        <v>0</v>
      </c>
      <c r="C49" s="22">
        <f>'VA IQSMMA'!H52</f>
        <v>5.2094210434125389E-3</v>
      </c>
      <c r="D49" s="22">
        <f>'VA IQSMMA'!K52</f>
        <v>1.9045831896613928E-2</v>
      </c>
      <c r="E49" s="22">
        <f>'VA IQSMMA'!N52</f>
        <v>0</v>
      </c>
      <c r="F49" s="22">
        <f>'VA IQSMMA'!Q52</f>
        <v>5.3614813616082974E-2</v>
      </c>
      <c r="G49" s="22">
        <f>'VA IQSMMA'!T52</f>
        <v>7.7403888598062659E-2</v>
      </c>
      <c r="H49" s="23">
        <f t="shared" si="0"/>
        <v>3.1118733463620805</v>
      </c>
      <c r="J49" s="55"/>
      <c r="K49" s="62"/>
      <c r="L49" s="4"/>
    </row>
    <row r="50" spans="1:12" ht="14.25" customHeight="1" x14ac:dyDescent="0.2">
      <c r="A50" s="55" t="s">
        <v>49</v>
      </c>
      <c r="B50" s="22">
        <f>'VA IQSMMA'!E53</f>
        <v>0</v>
      </c>
      <c r="C50" s="22">
        <f>'VA IQSMMA'!H53</f>
        <v>3.597746168799526E-2</v>
      </c>
      <c r="D50" s="22">
        <f>'VA IQSMMA'!K53</f>
        <v>1.7434347888852078E-2</v>
      </c>
      <c r="E50" s="22">
        <f>'VA IQSMMA'!N53</f>
        <v>0.37659187386294729</v>
      </c>
      <c r="F50" s="22">
        <f>'VA IQSMMA'!Q53</f>
        <v>3.9944500157269393E-2</v>
      </c>
      <c r="G50" s="22">
        <f>'VA IQSMMA'!T53</f>
        <v>1.0326663515009742E-3</v>
      </c>
      <c r="H50" s="23">
        <f t="shared" si="0"/>
        <v>4.39849156367689</v>
      </c>
      <c r="J50" s="55"/>
      <c r="K50" s="62"/>
      <c r="L50" s="4"/>
    </row>
    <row r="51" spans="1:12" x14ac:dyDescent="0.2">
      <c r="A51" s="55" t="s">
        <v>50</v>
      </c>
      <c r="B51" s="22">
        <f>'VA IQSMMA'!E54</f>
        <v>0</v>
      </c>
      <c r="C51" s="22">
        <f>'VA IQSMMA'!H54</f>
        <v>1.2074026956359771E-2</v>
      </c>
      <c r="D51" s="22">
        <f>'VA IQSMMA'!K54</f>
        <v>2.7636669986772923E-2</v>
      </c>
      <c r="E51" s="22">
        <f>'VA IQSMMA'!N54</f>
        <v>0</v>
      </c>
      <c r="F51" s="22">
        <f>'VA IQSMMA'!Q54</f>
        <v>8.4334357808487109E-2</v>
      </c>
      <c r="G51" s="22">
        <f>'VA IQSMMA'!T54</f>
        <v>3.5109883342631765E-2</v>
      </c>
      <c r="H51" s="23">
        <f t="shared" si="0"/>
        <v>4.1462397700518761</v>
      </c>
      <c r="J51" s="55"/>
      <c r="K51" s="62"/>
      <c r="L51" s="4"/>
    </row>
    <row r="52" spans="1:12" x14ac:dyDescent="0.2">
      <c r="A52" s="55" t="s">
        <v>51</v>
      </c>
      <c r="B52" s="22">
        <f>'VA IQSMMA'!E55</f>
        <v>0</v>
      </c>
      <c r="C52" s="22">
        <f>'VA IQSMMA'!H55</f>
        <v>0</v>
      </c>
      <c r="D52" s="22">
        <f>'VA IQSMMA'!K55</f>
        <v>2.5199791731133053E-2</v>
      </c>
      <c r="E52" s="22">
        <f>'VA IQSMMA'!N55</f>
        <v>0</v>
      </c>
      <c r="F52" s="22">
        <f>'VA IQSMMA'!Q55</f>
        <v>1.5551494585258299E-2</v>
      </c>
      <c r="G52" s="22">
        <f>'VA IQSMMA'!T55</f>
        <v>1.9133641512510412E-2</v>
      </c>
      <c r="H52" s="23">
        <f t="shared" si="0"/>
        <v>1.2360524133045534</v>
      </c>
      <c r="J52" s="55"/>
      <c r="K52" s="62"/>
      <c r="L52" s="4"/>
    </row>
    <row r="53" spans="1:12" x14ac:dyDescent="0.2">
      <c r="A53" s="55" t="s">
        <v>52</v>
      </c>
      <c r="B53" s="22">
        <f>'VA IQSMMA'!E56</f>
        <v>0</v>
      </c>
      <c r="C53" s="22">
        <f>'VA IQSMMA'!H56</f>
        <v>0</v>
      </c>
      <c r="D53" s="22">
        <f>'VA IQSMMA'!K56</f>
        <v>0</v>
      </c>
      <c r="E53" s="22">
        <f>'VA IQSMMA'!N56</f>
        <v>0</v>
      </c>
      <c r="F53" s="22">
        <f>'VA IQSMMA'!Q56</f>
        <v>0</v>
      </c>
      <c r="G53" s="22">
        <f>'VA IQSMMA'!T56</f>
        <v>0</v>
      </c>
      <c r="H53" s="23">
        <f t="shared" si="0"/>
        <v>0</v>
      </c>
      <c r="J53" s="55"/>
      <c r="K53" s="62"/>
      <c r="L53" s="4"/>
    </row>
    <row r="54" spans="1:12" x14ac:dyDescent="0.2">
      <c r="A54" s="55" t="s">
        <v>132</v>
      </c>
      <c r="B54" s="22">
        <f>'VA IQSMMA'!E57</f>
        <v>0</v>
      </c>
      <c r="C54" s="22">
        <f>'VA IQSMMA'!H57</f>
        <v>0</v>
      </c>
      <c r="D54" s="22">
        <f>'VA IQSMMA'!K57</f>
        <v>0</v>
      </c>
      <c r="E54" s="22">
        <f>'VA IQSMMA'!N57</f>
        <v>0</v>
      </c>
      <c r="F54" s="22">
        <f>'VA IQSMMA'!Q57</f>
        <v>0</v>
      </c>
      <c r="G54" s="22">
        <f>'VA IQSMMA'!T57</f>
        <v>0</v>
      </c>
      <c r="H54" s="23">
        <f t="shared" si="0"/>
        <v>0</v>
      </c>
      <c r="J54" s="55"/>
      <c r="K54" s="63"/>
      <c r="L54" s="4"/>
    </row>
    <row r="55" spans="1:12" x14ac:dyDescent="0.2">
      <c r="A55" s="55" t="s">
        <v>53</v>
      </c>
      <c r="B55" s="22">
        <f>'VA IQSMMA'!E58</f>
        <v>0</v>
      </c>
      <c r="C55" s="22">
        <f>'VA IQSMMA'!H58</f>
        <v>5.2037610380049485E-3</v>
      </c>
      <c r="D55" s="22">
        <f>'VA IQSMMA'!K58</f>
        <v>2.6311547248683037E-2</v>
      </c>
      <c r="E55" s="22">
        <f>'VA IQSMMA'!N58</f>
        <v>0</v>
      </c>
      <c r="F55" s="22">
        <f>'VA IQSMMA'!Q58</f>
        <v>3.7688009307342233E-3</v>
      </c>
      <c r="G55" s="22">
        <f>'VA IQSMMA'!T58</f>
        <v>1.6167709226541704E-2</v>
      </c>
      <c r="H55" s="23">
        <f t="shared" si="0"/>
        <v>0.91149238227906704</v>
      </c>
      <c r="J55" s="55"/>
      <c r="K55" s="63"/>
      <c r="L55" s="4"/>
    </row>
    <row r="56" spans="1:12" x14ac:dyDescent="0.2">
      <c r="A56" s="55" t="s">
        <v>54</v>
      </c>
      <c r="B56" s="22">
        <f>'VA IQSMMA'!E59</f>
        <v>0</v>
      </c>
      <c r="C56" s="22">
        <f>'VA IQSMMA'!H59</f>
        <v>0</v>
      </c>
      <c r="D56" s="22">
        <f>'VA IQSMMA'!K59</f>
        <v>0</v>
      </c>
      <c r="E56" s="22">
        <f>'VA IQSMMA'!N59</f>
        <v>0</v>
      </c>
      <c r="F56" s="22">
        <f>'VA IQSMMA'!Q59</f>
        <v>0</v>
      </c>
      <c r="G56" s="22">
        <f>'VA IQSMMA'!T59</f>
        <v>0</v>
      </c>
      <c r="H56" s="23">
        <f t="shared" si="0"/>
        <v>0</v>
      </c>
      <c r="J56" s="55"/>
      <c r="K56" s="62"/>
      <c r="L56" s="4"/>
    </row>
    <row r="57" spans="1:12" x14ac:dyDescent="0.2">
      <c r="A57" s="55" t="s">
        <v>55</v>
      </c>
      <c r="B57" s="22">
        <f>'VA IQSMMA'!E60</f>
        <v>0</v>
      </c>
      <c r="C57" s="22">
        <f>'VA IQSMMA'!H60</f>
        <v>0</v>
      </c>
      <c r="D57" s="22">
        <f>'VA IQSMMA'!K60</f>
        <v>2.3470394259388624E-2</v>
      </c>
      <c r="E57" s="22">
        <f>'VA IQSMMA'!N60</f>
        <v>0</v>
      </c>
      <c r="F57" s="22">
        <f>'VA IQSMMA'!Q60</f>
        <v>3.8220677771263209E-4</v>
      </c>
      <c r="G57" s="22">
        <f>'VA IQSMMA'!T60</f>
        <v>0</v>
      </c>
      <c r="H57" s="23">
        <f t="shared" si="0"/>
        <v>0.48316732918542726</v>
      </c>
      <c r="J57" s="55"/>
      <c r="K57" s="62"/>
      <c r="L57"/>
    </row>
    <row r="58" spans="1:12" x14ac:dyDescent="0.2">
      <c r="A58" s="55" t="s">
        <v>56</v>
      </c>
      <c r="B58" s="22">
        <f>'VA IQSMMA'!E61</f>
        <v>0</v>
      </c>
      <c r="C58" s="22">
        <f>'VA IQSMMA'!H61</f>
        <v>0</v>
      </c>
      <c r="D58" s="22">
        <f>'VA IQSMMA'!K61</f>
        <v>0</v>
      </c>
      <c r="E58" s="22">
        <f>'VA IQSMMA'!N61</f>
        <v>0</v>
      </c>
      <c r="F58" s="22">
        <f>'VA IQSMMA'!Q61</f>
        <v>0</v>
      </c>
      <c r="G58" s="22">
        <f>'VA IQSMMA'!T61</f>
        <v>0</v>
      </c>
      <c r="H58" s="23">
        <f t="shared" si="0"/>
        <v>0</v>
      </c>
      <c r="J58" s="55"/>
      <c r="K58" s="62"/>
      <c r="L58" s="4"/>
    </row>
    <row r="59" spans="1:12" x14ac:dyDescent="0.2">
      <c r="A59" s="55" t="s">
        <v>57</v>
      </c>
      <c r="B59" s="22">
        <f>'VA IQSMMA'!E62</f>
        <v>0</v>
      </c>
      <c r="C59" s="22">
        <f>'VA IQSMMA'!H62</f>
        <v>0</v>
      </c>
      <c r="D59" s="22">
        <f>'VA IQSMMA'!K62</f>
        <v>1.5401744366866747E-2</v>
      </c>
      <c r="E59" s="22">
        <f>'VA IQSMMA'!N62</f>
        <v>0</v>
      </c>
      <c r="F59" s="22">
        <f>'VA IQSMMA'!Q62</f>
        <v>1.2938886391060602E-3</v>
      </c>
      <c r="G59" s="22">
        <f>'VA IQSMMA'!T62</f>
        <v>5.3926076486121889E-3</v>
      </c>
      <c r="H59" s="23">
        <f t="shared" si="0"/>
        <v>0.40314834718266285</v>
      </c>
      <c r="J59" s="55"/>
      <c r="K59" s="62"/>
      <c r="L59"/>
    </row>
    <row r="60" spans="1:12" x14ac:dyDescent="0.2">
      <c r="A60" s="55" t="s">
        <v>58</v>
      </c>
      <c r="B60" s="22">
        <f>'VA IQSMMA'!E63</f>
        <v>0</v>
      </c>
      <c r="C60" s="22">
        <f>'VA IQSMMA'!H63</f>
        <v>0</v>
      </c>
      <c r="D60" s="22">
        <f>'VA IQSMMA'!K63</f>
        <v>0</v>
      </c>
      <c r="E60" s="22">
        <f>'VA IQSMMA'!N63</f>
        <v>0</v>
      </c>
      <c r="F60" s="22">
        <f>'VA IQSMMA'!Q63</f>
        <v>0</v>
      </c>
      <c r="G60" s="22">
        <f>'VA IQSMMA'!T63</f>
        <v>0</v>
      </c>
      <c r="H60" s="23">
        <f t="shared" si="0"/>
        <v>0</v>
      </c>
      <c r="J60" s="55"/>
      <c r="K60" s="62"/>
      <c r="L60" s="4"/>
    </row>
    <row r="61" spans="1:12" x14ac:dyDescent="0.2">
      <c r="A61" s="55" t="s">
        <v>59</v>
      </c>
      <c r="B61" s="22">
        <f>'VA IQSMMA'!E64</f>
        <v>0</v>
      </c>
      <c r="C61" s="22">
        <f>'VA IQSMMA'!H64</f>
        <v>0</v>
      </c>
      <c r="D61" s="22">
        <f>'VA IQSMMA'!K64</f>
        <v>1.8057604769902827E-2</v>
      </c>
      <c r="E61" s="22">
        <f>'VA IQSMMA'!N64</f>
        <v>0</v>
      </c>
      <c r="F61" s="22">
        <f>'VA IQSMMA'!Q64</f>
        <v>1.0880201096657932E-3</v>
      </c>
      <c r="G61" s="22">
        <f>'VA IQSMMA'!T64</f>
        <v>3.0652728698950184E-3</v>
      </c>
      <c r="H61" s="23">
        <f t="shared" si="0"/>
        <v>0.42790827517508023</v>
      </c>
      <c r="J61" s="55"/>
      <c r="K61" s="62"/>
      <c r="L61" s="4"/>
    </row>
    <row r="62" spans="1:12" x14ac:dyDescent="0.2">
      <c r="A62" s="55" t="s">
        <v>60</v>
      </c>
      <c r="B62" s="22">
        <f>'VA IQSMMA'!E65</f>
        <v>0</v>
      </c>
      <c r="C62" s="22">
        <f>'VA IQSMMA'!H65</f>
        <v>1.2732855773277527E-2</v>
      </c>
      <c r="D62" s="22">
        <f>'VA IQSMMA'!K65</f>
        <v>1.9568020094251043E-2</v>
      </c>
      <c r="E62" s="22">
        <f>'VA IQSMMA'!N65</f>
        <v>0</v>
      </c>
      <c r="F62" s="22">
        <f>'VA IQSMMA'!Q65</f>
        <v>3.634874556281413E-3</v>
      </c>
      <c r="G62" s="22">
        <f>'VA IQSMMA'!T65</f>
        <v>8.9268066441695621E-3</v>
      </c>
      <c r="H62" s="23">
        <f t="shared" si="0"/>
        <v>0.85721426117422828</v>
      </c>
      <c r="J62" s="55"/>
      <c r="K62" s="62"/>
      <c r="L62"/>
    </row>
    <row r="63" spans="1:12" x14ac:dyDescent="0.2">
      <c r="A63" s="55" t="s">
        <v>61</v>
      </c>
      <c r="B63" s="22">
        <f>'VA IQSMMA'!E66</f>
        <v>0</v>
      </c>
      <c r="C63" s="22">
        <f>'VA IQSMMA'!H66</f>
        <v>0.16092786408492393</v>
      </c>
      <c r="D63" s="22">
        <f>'VA IQSMMA'!K66</f>
        <v>2.1224423516863399E-2</v>
      </c>
      <c r="E63" s="22">
        <f>'VA IQSMMA'!N66</f>
        <v>0</v>
      </c>
      <c r="F63" s="22">
        <f>'VA IQSMMA'!Q66</f>
        <v>2.4958167867082853E-2</v>
      </c>
      <c r="G63" s="22">
        <f>'VA IQSMMA'!T66</f>
        <v>5.1655282971313553E-4</v>
      </c>
      <c r="H63" s="23">
        <f t="shared" si="0"/>
        <v>4.5461887707181479</v>
      </c>
      <c r="J63" s="55"/>
      <c r="K63" s="62"/>
      <c r="L63" s="4"/>
    </row>
    <row r="64" spans="1:12" x14ac:dyDescent="0.2">
      <c r="A64" s="55" t="s">
        <v>62</v>
      </c>
      <c r="B64" s="22">
        <f>'VA IQSMMA'!E67</f>
        <v>0</v>
      </c>
      <c r="C64" s="22">
        <f>'VA IQSMMA'!H67</f>
        <v>0</v>
      </c>
      <c r="D64" s="22">
        <f>'VA IQSMMA'!K67</f>
        <v>0</v>
      </c>
      <c r="E64" s="22">
        <f>'VA IQSMMA'!N67</f>
        <v>0</v>
      </c>
      <c r="F64" s="22">
        <f>'VA IQSMMA'!Q67</f>
        <v>0</v>
      </c>
      <c r="G64" s="22">
        <f>'VA IQSMMA'!T67</f>
        <v>0</v>
      </c>
      <c r="H64" s="23">
        <f t="shared" si="0"/>
        <v>0</v>
      </c>
      <c r="J64" s="55"/>
      <c r="K64" s="62"/>
      <c r="L64" s="4"/>
    </row>
    <row r="65" spans="1:12" x14ac:dyDescent="0.2">
      <c r="A65" s="55" t="s">
        <v>63</v>
      </c>
      <c r="B65" s="22">
        <f>'VA IQSMMA'!E68</f>
        <v>0</v>
      </c>
      <c r="C65" s="22">
        <f>'VA IQSMMA'!H68</f>
        <v>0</v>
      </c>
      <c r="D65" s="22">
        <f>'VA IQSMMA'!K68</f>
        <v>0</v>
      </c>
      <c r="E65" s="22">
        <f>'VA IQSMMA'!N68</f>
        <v>0</v>
      </c>
      <c r="F65" s="22">
        <f>'VA IQSMMA'!Q68</f>
        <v>0</v>
      </c>
      <c r="G65" s="22">
        <f>'VA IQSMMA'!T68</f>
        <v>0</v>
      </c>
      <c r="H65" s="23">
        <f t="shared" si="0"/>
        <v>0</v>
      </c>
      <c r="J65" s="55"/>
      <c r="K65" s="62"/>
      <c r="L65"/>
    </row>
    <row r="66" spans="1:12" x14ac:dyDescent="0.2">
      <c r="A66" s="55" t="s">
        <v>64</v>
      </c>
      <c r="B66" s="22">
        <f>'VA IQSMMA'!E69</f>
        <v>0.59376769032694909</v>
      </c>
      <c r="C66" s="22">
        <f>'VA IQSMMA'!H69</f>
        <v>0</v>
      </c>
      <c r="D66" s="22">
        <f>'VA IQSMMA'!K69</f>
        <v>2.0618011416381588E-2</v>
      </c>
      <c r="E66" s="22">
        <f>'VA IQSMMA'!N69</f>
        <v>0</v>
      </c>
      <c r="F66" s="22">
        <f>'VA IQSMMA'!Q69</f>
        <v>2.9135137965388684E-2</v>
      </c>
      <c r="G66" s="22">
        <f>'VA IQSMMA'!T69</f>
        <v>1.5598671835887968E-2</v>
      </c>
      <c r="H66" s="23">
        <f t="shared" ref="H66:H94" si="1">(B66*10)+(C66*20)+(20*D66)+(5*E66)+(36*F66)+(9*G66)</f>
        <v>7.5392901448741068</v>
      </c>
      <c r="J66" s="55"/>
      <c r="K66" s="62"/>
      <c r="L66" s="4"/>
    </row>
    <row r="67" spans="1:12" x14ac:dyDescent="0.2">
      <c r="A67" s="55" t="s">
        <v>65</v>
      </c>
      <c r="B67" s="22">
        <f>'VA IQSMMA'!E70</f>
        <v>0</v>
      </c>
      <c r="C67" s="22">
        <f>'VA IQSMMA'!H70</f>
        <v>0</v>
      </c>
      <c r="D67" s="22">
        <f>'VA IQSMMA'!K70</f>
        <v>0</v>
      </c>
      <c r="E67" s="22">
        <f>'VA IQSMMA'!N70</f>
        <v>0</v>
      </c>
      <c r="F67" s="22">
        <f>'VA IQSMMA'!Q70</f>
        <v>0</v>
      </c>
      <c r="G67" s="22">
        <f>'VA IQSMMA'!T70</f>
        <v>0</v>
      </c>
      <c r="H67" s="23">
        <f t="shared" si="1"/>
        <v>0</v>
      </c>
      <c r="J67" s="55"/>
      <c r="K67" s="62"/>
      <c r="L67" s="4"/>
    </row>
    <row r="68" spans="1:12" x14ac:dyDescent="0.2">
      <c r="A68" s="55" t="s">
        <v>66</v>
      </c>
      <c r="B68" s="22">
        <f>'VA IQSMMA'!E71</f>
        <v>0</v>
      </c>
      <c r="C68" s="22">
        <f>'VA IQSMMA'!H71</f>
        <v>2.2941508671330543E-2</v>
      </c>
      <c r="D68" s="22">
        <f>'VA IQSMMA'!K71</f>
        <v>1.266166006098597E-2</v>
      </c>
      <c r="E68" s="22">
        <f>'VA IQSMMA'!N71</f>
        <v>0</v>
      </c>
      <c r="F68" s="22">
        <f>'VA IQSMMA'!Q71</f>
        <v>2.2549110292564161E-2</v>
      </c>
      <c r="G68" s="22">
        <f>'VA IQSMMA'!T71</f>
        <v>9.0590733723449491E-3</v>
      </c>
      <c r="H68" s="23">
        <f t="shared" si="1"/>
        <v>1.6053630055297445</v>
      </c>
      <c r="J68" s="55"/>
      <c r="K68" s="62"/>
      <c r="L68"/>
    </row>
    <row r="69" spans="1:12" x14ac:dyDescent="0.2">
      <c r="A69" s="55" t="s">
        <v>67</v>
      </c>
      <c r="B69" s="22">
        <f>'VA IQSMMA'!E72</f>
        <v>0</v>
      </c>
      <c r="C69" s="22">
        <f>'VA IQSMMA'!H72</f>
        <v>0</v>
      </c>
      <c r="D69" s="22">
        <f>'VA IQSMMA'!K72</f>
        <v>0</v>
      </c>
      <c r="E69" s="22">
        <f>'VA IQSMMA'!N72</f>
        <v>0</v>
      </c>
      <c r="F69" s="22">
        <f>'VA IQSMMA'!Q72</f>
        <v>0</v>
      </c>
      <c r="G69" s="22">
        <f>'VA IQSMMA'!T72</f>
        <v>0</v>
      </c>
      <c r="H69" s="23">
        <f t="shared" si="1"/>
        <v>0</v>
      </c>
      <c r="J69" s="55"/>
      <c r="K69" s="62"/>
      <c r="L69" s="4"/>
    </row>
    <row r="70" spans="1:12" x14ac:dyDescent="0.2">
      <c r="A70" s="55" t="s">
        <v>68</v>
      </c>
      <c r="B70" s="22">
        <f>'VA IQSMMA'!E73</f>
        <v>0</v>
      </c>
      <c r="C70" s="22">
        <f>'VA IQSMMA'!H73</f>
        <v>2.3602029965253513E-2</v>
      </c>
      <c r="D70" s="22">
        <f>'VA IQSMMA'!K73</f>
        <v>2.3936433188462614E-2</v>
      </c>
      <c r="E70" s="22">
        <f>'VA IQSMMA'!N73</f>
        <v>0.12310491206791996</v>
      </c>
      <c r="F70" s="22">
        <f>'VA IQSMMA'!Q73</f>
        <v>1.6566149194254913E-2</v>
      </c>
      <c r="G70" s="22">
        <f>'VA IQSMMA'!T73</f>
        <v>3.4900246234871119E-4</v>
      </c>
      <c r="H70" s="23">
        <f t="shared" si="1"/>
        <v>2.165816216568238</v>
      </c>
      <c r="J70" s="55"/>
      <c r="K70" s="62"/>
      <c r="L70" s="4"/>
    </row>
    <row r="71" spans="1:12" x14ac:dyDescent="0.2">
      <c r="A71" s="55" t="s">
        <v>69</v>
      </c>
      <c r="B71" s="22">
        <f>'VA IQSMMA'!E74</f>
        <v>0</v>
      </c>
      <c r="C71" s="22">
        <f>'VA IQSMMA'!H74</f>
        <v>0</v>
      </c>
      <c r="D71" s="22">
        <f>'VA IQSMMA'!K74</f>
        <v>0</v>
      </c>
      <c r="E71" s="22">
        <f>'VA IQSMMA'!N74</f>
        <v>0</v>
      </c>
      <c r="F71" s="22">
        <f>'VA IQSMMA'!Q74</f>
        <v>0</v>
      </c>
      <c r="G71" s="22">
        <f>'VA IQSMMA'!T74</f>
        <v>0</v>
      </c>
      <c r="H71" s="23">
        <f t="shared" si="1"/>
        <v>0</v>
      </c>
      <c r="J71" s="55"/>
      <c r="K71" s="62"/>
      <c r="L71" s="4"/>
    </row>
    <row r="72" spans="1:12" x14ac:dyDescent="0.2">
      <c r="A72" s="55" t="s">
        <v>70</v>
      </c>
      <c r="B72" s="22">
        <f>'VA IQSMMA'!E75</f>
        <v>0</v>
      </c>
      <c r="C72" s="22">
        <f>'VA IQSMMA'!H75</f>
        <v>0</v>
      </c>
      <c r="D72" s="22">
        <f>'VA IQSMMA'!K75</f>
        <v>0</v>
      </c>
      <c r="E72" s="22">
        <f>'VA IQSMMA'!N75</f>
        <v>0</v>
      </c>
      <c r="F72" s="22">
        <f>'VA IQSMMA'!Q75</f>
        <v>0</v>
      </c>
      <c r="G72" s="22">
        <f>'VA IQSMMA'!T75</f>
        <v>0</v>
      </c>
      <c r="H72" s="23">
        <f t="shared" si="1"/>
        <v>0</v>
      </c>
      <c r="J72" s="55"/>
      <c r="K72" s="63"/>
      <c r="L72" s="4"/>
    </row>
    <row r="73" spans="1:12" x14ac:dyDescent="0.2">
      <c r="A73" s="55" t="s">
        <v>71</v>
      </c>
      <c r="B73" s="22">
        <f>'VA IQSMMA'!E76</f>
        <v>0</v>
      </c>
      <c r="C73" s="22">
        <f>'VA IQSMMA'!H76</f>
        <v>0</v>
      </c>
      <c r="D73" s="22">
        <f>'VA IQSMMA'!K76</f>
        <v>0</v>
      </c>
      <c r="E73" s="22">
        <f>'VA IQSMMA'!N76</f>
        <v>0</v>
      </c>
      <c r="F73" s="22">
        <f>'VA IQSMMA'!Q76</f>
        <v>0</v>
      </c>
      <c r="G73" s="22">
        <f>'VA IQSMMA'!T76</f>
        <v>0</v>
      </c>
      <c r="H73" s="23">
        <f t="shared" si="1"/>
        <v>0</v>
      </c>
      <c r="J73" s="55"/>
      <c r="K73" s="62"/>
      <c r="L73" s="4"/>
    </row>
    <row r="74" spans="1:12" x14ac:dyDescent="0.2">
      <c r="A74" s="55" t="s">
        <v>72</v>
      </c>
      <c r="B74" s="22">
        <f>'VA IQSMMA'!E77</f>
        <v>0</v>
      </c>
      <c r="C74" s="22">
        <f>'VA IQSMMA'!H77</f>
        <v>0</v>
      </c>
      <c r="D74" s="22">
        <f>'VA IQSMMA'!K77</f>
        <v>0</v>
      </c>
      <c r="E74" s="22">
        <f>'VA IQSMMA'!N77</f>
        <v>0</v>
      </c>
      <c r="F74" s="22">
        <f>'VA IQSMMA'!Q77</f>
        <v>0</v>
      </c>
      <c r="G74" s="22">
        <f>'VA IQSMMA'!T77</f>
        <v>0</v>
      </c>
      <c r="H74" s="23">
        <f t="shared" si="1"/>
        <v>0</v>
      </c>
      <c r="J74" s="55"/>
      <c r="K74" s="62"/>
      <c r="L74" s="4"/>
    </row>
    <row r="75" spans="1:12" x14ac:dyDescent="0.2">
      <c r="A75" s="55" t="s">
        <v>73</v>
      </c>
      <c r="B75" s="22">
        <f>'VA IQSMMA'!E78</f>
        <v>0</v>
      </c>
      <c r="C75" s="22">
        <f>'VA IQSMMA'!H78</f>
        <v>0</v>
      </c>
      <c r="D75" s="22">
        <f>'VA IQSMMA'!K78</f>
        <v>0</v>
      </c>
      <c r="E75" s="22">
        <f>'VA IQSMMA'!N78</f>
        <v>0</v>
      </c>
      <c r="F75" s="22">
        <f>'VA IQSMMA'!Q78</f>
        <v>0</v>
      </c>
      <c r="G75" s="22">
        <f>'VA IQSMMA'!T78</f>
        <v>0</v>
      </c>
      <c r="H75" s="23">
        <f t="shared" si="1"/>
        <v>0</v>
      </c>
      <c r="J75" s="55"/>
      <c r="K75" s="62"/>
      <c r="L75" s="4"/>
    </row>
    <row r="76" spans="1:12" x14ac:dyDescent="0.2">
      <c r="A76" s="55" t="s">
        <v>74</v>
      </c>
      <c r="B76" s="22">
        <f>'VA IQSMMA'!E79</f>
        <v>0</v>
      </c>
      <c r="C76" s="22">
        <f>'VA IQSMMA'!H79</f>
        <v>0</v>
      </c>
      <c r="D76" s="22">
        <f>'VA IQSMMA'!K79</f>
        <v>0</v>
      </c>
      <c r="E76" s="22">
        <f>'VA IQSMMA'!N79</f>
        <v>0</v>
      </c>
      <c r="F76" s="22">
        <f>'VA IQSMMA'!Q79</f>
        <v>1.988395673711193E-4</v>
      </c>
      <c r="G76" s="22">
        <f>'VA IQSMMA'!T79</f>
        <v>8.5299817291260198E-4</v>
      </c>
      <c r="H76" s="23">
        <f t="shared" si="1"/>
        <v>1.4835207981573712E-2</v>
      </c>
      <c r="J76" s="55"/>
      <c r="K76" s="63"/>
      <c r="L76" s="4"/>
    </row>
    <row r="77" spans="1:12" x14ac:dyDescent="0.2">
      <c r="A77" s="55" t="s">
        <v>75</v>
      </c>
      <c r="B77" s="22">
        <f>'VA IQSMMA'!E80</f>
        <v>0</v>
      </c>
      <c r="C77" s="22">
        <f>'VA IQSMMA'!H80</f>
        <v>0</v>
      </c>
      <c r="D77" s="22">
        <f>'VA IQSMMA'!K80</f>
        <v>5.7833746620024606E-3</v>
      </c>
      <c r="E77" s="22">
        <f>'VA IQSMMA'!N80</f>
        <v>0</v>
      </c>
      <c r="F77" s="22">
        <f>'VA IQSMMA'!Q80</f>
        <v>9.1200234547953265E-4</v>
      </c>
      <c r="G77" s="22">
        <f>'VA IQSMMA'!T80</f>
        <v>3.9123819502890414E-3</v>
      </c>
      <c r="H77" s="23">
        <f t="shared" si="1"/>
        <v>0.18371101522991376</v>
      </c>
      <c r="J77" s="55"/>
      <c r="K77" s="63"/>
      <c r="L77" s="4"/>
    </row>
    <row r="78" spans="1:12" x14ac:dyDescent="0.2">
      <c r="A78" s="55" t="s">
        <v>76</v>
      </c>
      <c r="B78" s="22">
        <f>'VA IQSMMA'!E81</f>
        <v>0</v>
      </c>
      <c r="C78" s="22">
        <f>'VA IQSMMA'!H81</f>
        <v>0</v>
      </c>
      <c r="D78" s="22">
        <f>'VA IQSMMA'!K81</f>
        <v>1.28469526472443E-2</v>
      </c>
      <c r="E78" s="22">
        <f>'VA IQSMMA'!N81</f>
        <v>0</v>
      </c>
      <c r="F78" s="22">
        <f>'VA IQSMMA'!Q81</f>
        <v>2.3183596672609663E-2</v>
      </c>
      <c r="G78" s="22">
        <f>'VA IQSMMA'!T81</f>
        <v>9.9036057702308028E-2</v>
      </c>
      <c r="H78" s="23">
        <f t="shared" si="1"/>
        <v>1.9828730524796061</v>
      </c>
      <c r="J78" s="55"/>
      <c r="K78" s="62"/>
      <c r="L78" s="4"/>
    </row>
    <row r="79" spans="1:12" x14ac:dyDescent="0.2">
      <c r="A79" s="55" t="s">
        <v>77</v>
      </c>
      <c r="B79" s="22">
        <f>'VA IQSMMA'!E82</f>
        <v>0</v>
      </c>
      <c r="C79" s="22">
        <f>'VA IQSMMA'!H82</f>
        <v>0</v>
      </c>
      <c r="D79" s="22">
        <f>'VA IQSMMA'!K82</f>
        <v>1.4284373922460446E-2</v>
      </c>
      <c r="E79" s="22">
        <f>'VA IQSMMA'!N82</f>
        <v>0</v>
      </c>
      <c r="F79" s="22">
        <f>'VA IQSMMA'!Q82</f>
        <v>5.0170890376799015E-3</v>
      </c>
      <c r="G79" s="22">
        <f>'VA IQSMMA'!T82</f>
        <v>7.5146756632878727E-4</v>
      </c>
      <c r="H79" s="23">
        <f t="shared" si="1"/>
        <v>0.47306589190264448</v>
      </c>
      <c r="J79" s="55"/>
      <c r="K79" s="62"/>
      <c r="L79" s="4"/>
    </row>
    <row r="80" spans="1:12" x14ac:dyDescent="0.2">
      <c r="A80" s="55" t="s">
        <v>78</v>
      </c>
      <c r="B80" s="22">
        <f>'VA IQSMMA'!E83</f>
        <v>0</v>
      </c>
      <c r="C80" s="22">
        <f>'VA IQSMMA'!H83</f>
        <v>0</v>
      </c>
      <c r="D80" s="22">
        <f>'VA IQSMMA'!K83</f>
        <v>1.1847495666820576E-2</v>
      </c>
      <c r="E80" s="22">
        <f>'VA IQSMMA'!N83</f>
        <v>0</v>
      </c>
      <c r="F80" s="22">
        <f>'VA IQSMMA'!Q83</f>
        <v>1.135171100631425E-5</v>
      </c>
      <c r="G80" s="22">
        <f>'VA IQSMMA'!T83</f>
        <v>4.8697494547176056E-5</v>
      </c>
      <c r="H80" s="23">
        <f t="shared" si="1"/>
        <v>0.23779685238356343</v>
      </c>
      <c r="J80" s="55"/>
      <c r="K80" s="62"/>
      <c r="L80" s="4"/>
    </row>
    <row r="81" spans="1:13" x14ac:dyDescent="0.2">
      <c r="A81" s="55" t="s">
        <v>79</v>
      </c>
      <c r="B81" s="22">
        <f>'VA IQSMMA'!E84</f>
        <v>0</v>
      </c>
      <c r="C81" s="22">
        <f>'VA IQSMMA'!H84</f>
        <v>7.274671773597105E-2</v>
      </c>
      <c r="D81" s="22">
        <f>'VA IQSMMA'!K84</f>
        <v>2.712009671599212E-2</v>
      </c>
      <c r="E81" s="22">
        <f>'VA IQSMMA'!N84</f>
        <v>0</v>
      </c>
      <c r="F81" s="22">
        <f>'VA IQSMMA'!Q84</f>
        <v>1.5126871735462082E-2</v>
      </c>
      <c r="G81" s="22">
        <f>'VA IQSMMA'!T84</f>
        <v>6.4866067849145878E-2</v>
      </c>
      <c r="H81" s="23">
        <f t="shared" si="1"/>
        <v>3.1256982821582113</v>
      </c>
      <c r="J81" s="55"/>
      <c r="K81" s="62"/>
      <c r="L81" s="4"/>
    </row>
    <row r="82" spans="1:13" x14ac:dyDescent="0.2">
      <c r="A82" s="55" t="s">
        <v>80</v>
      </c>
      <c r="B82" s="22">
        <f>'VA IQSMMA'!E85</f>
        <v>0</v>
      </c>
      <c r="C82" s="22">
        <f>'VA IQSMMA'!H85</f>
        <v>1.7972527441235078E-2</v>
      </c>
      <c r="D82" s="22">
        <f>'VA IQSMMA'!K85</f>
        <v>3.4363352360635979E-3</v>
      </c>
      <c r="E82" s="22">
        <f>'VA IQSMMA'!N85</f>
        <v>0.12371134020618559</v>
      </c>
      <c r="F82" s="22">
        <f>'VA IQSMMA'!Q85</f>
        <v>1.8901355853212381E-2</v>
      </c>
      <c r="G82" s="22">
        <f>'VA IQSMMA'!T85</f>
        <v>1.3554762469798773E-2</v>
      </c>
      <c r="H82" s="23">
        <f t="shared" si="1"/>
        <v>1.8491756275207361</v>
      </c>
      <c r="J82" s="55"/>
      <c r="K82" s="62"/>
      <c r="L82" s="4"/>
    </row>
    <row r="83" spans="1:13" x14ac:dyDescent="0.2">
      <c r="A83" s="55" t="s">
        <v>81</v>
      </c>
      <c r="B83" s="22">
        <f>'VA IQSMMA'!E86</f>
        <v>0</v>
      </c>
      <c r="C83" s="22">
        <f>'VA IQSMMA'!H86</f>
        <v>0</v>
      </c>
      <c r="D83" s="22">
        <f>'VA IQSMMA'!K86</f>
        <v>2.5323320121971939E-2</v>
      </c>
      <c r="E83" s="22">
        <f>'VA IQSMMA'!N86</f>
        <v>0</v>
      </c>
      <c r="F83" s="22">
        <f>'VA IQSMMA'!Q86</f>
        <v>3.1926686079081011E-3</v>
      </c>
      <c r="G83" s="22">
        <f>'VA IQSMMA'!T86</f>
        <v>5.037360582660297E-3</v>
      </c>
      <c r="H83" s="23">
        <f t="shared" si="1"/>
        <v>0.66673871756807301</v>
      </c>
      <c r="J83" s="55"/>
      <c r="K83" s="62"/>
      <c r="L83"/>
    </row>
    <row r="84" spans="1:13" x14ac:dyDescent="0.2">
      <c r="A84" s="55" t="s">
        <v>82</v>
      </c>
      <c r="B84" s="22">
        <f>'VA IQSMMA'!E87</f>
        <v>0.27047774590539753</v>
      </c>
      <c r="C84" s="22">
        <f>'VA IQSMMA'!H87</f>
        <v>9.6591884417644588E-2</v>
      </c>
      <c r="D84" s="22">
        <f>'VA IQSMMA'!K87</f>
        <v>1.4082236555633175E-2</v>
      </c>
      <c r="E84" s="22">
        <f>'VA IQSMMA'!N87</f>
        <v>0</v>
      </c>
      <c r="F84" s="22">
        <f>'VA IQSMMA'!Q87</f>
        <v>6.4895903715328412E-2</v>
      </c>
      <c r="G84" s="22">
        <f>'VA IQSMMA'!T87</f>
        <v>2.986108002691406E-6</v>
      </c>
      <c r="H84" s="23">
        <f t="shared" si="1"/>
        <v>7.2545392872433769</v>
      </c>
      <c r="J84" s="55"/>
      <c r="K84" s="63"/>
      <c r="L84" s="4"/>
    </row>
    <row r="85" spans="1:13" x14ac:dyDescent="0.2">
      <c r="A85" s="55" t="s">
        <v>83</v>
      </c>
      <c r="B85" s="22">
        <f>'VA IQSMMA'!E88</f>
        <v>0</v>
      </c>
      <c r="C85" s="22">
        <f>'VA IQSMMA'!H88</f>
        <v>0</v>
      </c>
      <c r="D85" s="22">
        <f>'VA IQSMMA'!K88</f>
        <v>1.2352839083888751E-2</v>
      </c>
      <c r="E85" s="22">
        <f>'VA IQSMMA'!N88</f>
        <v>0</v>
      </c>
      <c r="F85" s="22">
        <f>'VA IQSMMA'!Q88</f>
        <v>1.967869982504535E-5</v>
      </c>
      <c r="G85" s="22">
        <f>'VA IQSMMA'!T88</f>
        <v>0</v>
      </c>
      <c r="H85" s="23">
        <f t="shared" si="1"/>
        <v>0.24776521487147665</v>
      </c>
      <c r="J85" s="55"/>
      <c r="K85" s="63"/>
      <c r="L85" s="4"/>
    </row>
    <row r="86" spans="1:13" x14ac:dyDescent="0.2">
      <c r="A86" s="55" t="s">
        <v>84</v>
      </c>
      <c r="B86" s="22">
        <f>'VA IQSMMA'!E89</f>
        <v>0</v>
      </c>
      <c r="C86" s="22">
        <f>'VA IQSMMA'!H89</f>
        <v>0</v>
      </c>
      <c r="D86" s="22">
        <f>'VA IQSMMA'!K89</f>
        <v>1.7687019597386167E-2</v>
      </c>
      <c r="E86" s="22">
        <f>'VA IQSMMA'!N89</f>
        <v>0</v>
      </c>
      <c r="F86" s="22">
        <f>'VA IQSMMA'!Q89</f>
        <v>1.7610725649759343E-3</v>
      </c>
      <c r="G86" s="22">
        <f>'VA IQSMMA'!T89</f>
        <v>7.5478880123003751E-3</v>
      </c>
      <c r="H86" s="23">
        <f t="shared" si="1"/>
        <v>0.48506999639756032</v>
      </c>
      <c r="J86" s="55"/>
      <c r="K86" s="62"/>
      <c r="L86" s="4"/>
    </row>
    <row r="87" spans="1:13" x14ac:dyDescent="0.2">
      <c r="A87" s="55" t="s">
        <v>85</v>
      </c>
      <c r="B87" s="22">
        <f>'VA IQSMMA'!E90</f>
        <v>0</v>
      </c>
      <c r="C87" s="22">
        <f>'VA IQSMMA'!H90</f>
        <v>0</v>
      </c>
      <c r="D87" s="22">
        <f>'VA IQSMMA'!K90</f>
        <v>0</v>
      </c>
      <c r="E87" s="22">
        <f>'VA IQSMMA'!N90</f>
        <v>0</v>
      </c>
      <c r="F87" s="22">
        <f>'VA IQSMMA'!Q90</f>
        <v>0</v>
      </c>
      <c r="G87" s="22">
        <f>'VA IQSMMA'!T90</f>
        <v>0</v>
      </c>
      <c r="H87" s="23">
        <f t="shared" si="1"/>
        <v>0</v>
      </c>
      <c r="J87" s="55"/>
      <c r="K87" s="62"/>
      <c r="L87" s="4"/>
    </row>
    <row r="88" spans="1:13" x14ac:dyDescent="0.2">
      <c r="A88" s="55" t="s">
        <v>94</v>
      </c>
      <c r="B88" s="22">
        <f>'VA IQSMMA'!E91</f>
        <v>0</v>
      </c>
      <c r="C88" s="22">
        <f>'VA IQSMMA'!H91</f>
        <v>0</v>
      </c>
      <c r="D88" s="22">
        <f>'VA IQSMMA'!K91</f>
        <v>0</v>
      </c>
      <c r="E88" s="22">
        <f>'VA IQSMMA'!N91</f>
        <v>0</v>
      </c>
      <c r="F88" s="22">
        <f>'VA IQSMMA'!Q91</f>
        <v>0</v>
      </c>
      <c r="G88" s="22">
        <f>'VA IQSMMA'!T91</f>
        <v>0</v>
      </c>
      <c r="H88" s="23">
        <f t="shared" si="1"/>
        <v>0</v>
      </c>
      <c r="J88" s="55"/>
      <c r="K88" s="62"/>
      <c r="L88"/>
    </row>
    <row r="89" spans="1:13" x14ac:dyDescent="0.2">
      <c r="A89" s="55" t="s">
        <v>86</v>
      </c>
      <c r="B89" s="22">
        <f>'VA IQSMMA'!E92</f>
        <v>0</v>
      </c>
      <c r="C89" s="22">
        <f>'VA IQSMMA'!H92</f>
        <v>0</v>
      </c>
      <c r="D89" s="22">
        <f>'VA IQSMMA'!K92</f>
        <v>3.2291444350656458E-2</v>
      </c>
      <c r="E89" s="22">
        <f>'VA IQSMMA'!N92</f>
        <v>0</v>
      </c>
      <c r="F89" s="22">
        <f>'VA IQSMMA'!Q92</f>
        <v>2.8953639710961373E-3</v>
      </c>
      <c r="G89" s="22">
        <f>'VA IQSMMA'!T92</f>
        <v>1.1432062623256901E-2</v>
      </c>
      <c r="H89" s="23">
        <f t="shared" si="1"/>
        <v>0.85295055358190219</v>
      </c>
      <c r="J89" s="55"/>
      <c r="K89" s="62"/>
      <c r="L89" s="4"/>
    </row>
    <row r="90" spans="1:13" x14ac:dyDescent="0.2">
      <c r="A90" s="55" t="s">
        <v>87</v>
      </c>
      <c r="B90" s="22">
        <f>'VA IQSMMA'!E93</f>
        <v>0</v>
      </c>
      <c r="C90" s="22">
        <f>'VA IQSMMA'!H93</f>
        <v>0</v>
      </c>
      <c r="D90" s="22">
        <f>'VA IQSMMA'!K93</f>
        <v>0</v>
      </c>
      <c r="E90" s="22">
        <f>'VA IQSMMA'!N93</f>
        <v>0</v>
      </c>
      <c r="F90" s="22">
        <f>'VA IQSMMA'!Q93</f>
        <v>0</v>
      </c>
      <c r="G90" s="22">
        <f>'VA IQSMMA'!T93</f>
        <v>0</v>
      </c>
      <c r="H90" s="23">
        <f t="shared" si="1"/>
        <v>0</v>
      </c>
      <c r="J90" s="55"/>
      <c r="K90" s="62"/>
      <c r="L90" s="4"/>
    </row>
    <row r="91" spans="1:13" x14ac:dyDescent="0.2">
      <c r="A91" s="55" t="s">
        <v>88</v>
      </c>
      <c r="B91" s="22">
        <f>'VA IQSMMA'!E94</f>
        <v>0</v>
      </c>
      <c r="C91" s="22">
        <f>'VA IQSMMA'!H94</f>
        <v>0</v>
      </c>
      <c r="D91" s="22">
        <f>'VA IQSMMA'!K94</f>
        <v>0</v>
      </c>
      <c r="E91" s="22">
        <f>'VA IQSMMA'!N94</f>
        <v>0</v>
      </c>
      <c r="F91" s="22">
        <f>'VA IQSMMA'!Q94</f>
        <v>0</v>
      </c>
      <c r="G91" s="22">
        <f>'VA IQSMMA'!T94</f>
        <v>0</v>
      </c>
      <c r="H91" s="23">
        <f t="shared" si="1"/>
        <v>0</v>
      </c>
      <c r="J91" s="55"/>
      <c r="K91" s="62"/>
      <c r="L91" s="4"/>
    </row>
    <row r="92" spans="1:13" x14ac:dyDescent="0.2">
      <c r="A92" s="55" t="s">
        <v>89</v>
      </c>
      <c r="B92" s="22">
        <f>'VA IQSMMA'!E95</f>
        <v>0</v>
      </c>
      <c r="C92" s="22">
        <f>'VA IQSMMA'!H95</f>
        <v>7.5673545172421251E-3</v>
      </c>
      <c r="D92" s="22">
        <f>'VA IQSMMA'!K95</f>
        <v>2.5323320121971939E-2</v>
      </c>
      <c r="E92" s="22">
        <f>'VA IQSMMA'!N95</f>
        <v>0</v>
      </c>
      <c r="F92" s="22">
        <f>'VA IQSMMA'!Q95</f>
        <v>9.374475551001811E-4</v>
      </c>
      <c r="G92" s="22">
        <f>'VA IQSMMA'!T95</f>
        <v>0</v>
      </c>
      <c r="H92" s="23">
        <f t="shared" si="1"/>
        <v>0.69156160476788775</v>
      </c>
      <c r="J92" s="55"/>
      <c r="K92" s="62"/>
      <c r="L92"/>
    </row>
    <row r="93" spans="1:13" x14ac:dyDescent="0.2">
      <c r="A93" s="55" t="s">
        <v>90</v>
      </c>
      <c r="B93" s="22">
        <f>'VA IQSMMA'!E96</f>
        <v>0</v>
      </c>
      <c r="C93" s="22">
        <f>'VA IQSMMA'!H96</f>
        <v>3.6738433957762745E-2</v>
      </c>
      <c r="D93" s="22">
        <f>'VA IQSMMA'!K96</f>
        <v>9.5229159483069641E-3</v>
      </c>
      <c r="E93" s="22">
        <f>'VA IQSMMA'!N96</f>
        <v>0</v>
      </c>
      <c r="F93" s="22">
        <f>'VA IQSMMA'!Q96</f>
        <v>7.5021168640142469E-3</v>
      </c>
      <c r="G93" s="22">
        <f>'VA IQSMMA'!T96</f>
        <v>3.0955832504333852E-2</v>
      </c>
      <c r="H93" s="23">
        <f t="shared" si="1"/>
        <v>1.4739056977649119</v>
      </c>
      <c r="J93" s="55"/>
      <c r="K93" s="62"/>
      <c r="L93" s="4"/>
    </row>
    <row r="94" spans="1:13" s="1" customFormat="1" x14ac:dyDescent="0.2">
      <c r="A94" s="20" t="s">
        <v>130</v>
      </c>
      <c r="B94" s="24">
        <f t="shared" ref="B94:G94" si="2">SUM(B2:B93)</f>
        <v>1</v>
      </c>
      <c r="C94" s="24">
        <f t="shared" si="2"/>
        <v>0.99999986852269929</v>
      </c>
      <c r="D94" s="24">
        <f t="shared" si="2"/>
        <v>1.0000000000000002</v>
      </c>
      <c r="E94" s="24">
        <f t="shared" si="2"/>
        <v>1.0000000000000002</v>
      </c>
      <c r="F94" s="24">
        <f t="shared" si="2"/>
        <v>0.99999999999999967</v>
      </c>
      <c r="G94" s="24">
        <f t="shared" si="2"/>
        <v>0.99999999999999967</v>
      </c>
      <c r="H94" s="24">
        <f t="shared" si="1"/>
        <v>99.999997370453968</v>
      </c>
      <c r="L94" s="4"/>
      <c r="M94"/>
    </row>
    <row r="95" spans="1:13" x14ac:dyDescent="0.2">
      <c r="B95" s="4"/>
      <c r="C95" s="6"/>
      <c r="D95" s="4"/>
      <c r="E95" s="4"/>
      <c r="F95" s="4"/>
      <c r="G95" s="4"/>
      <c r="H95" s="19"/>
      <c r="K95"/>
      <c r="L95" s="1"/>
      <c r="M95" s="1"/>
    </row>
    <row r="96" spans="1:13" x14ac:dyDescent="0.2">
      <c r="A96"/>
      <c r="K96"/>
      <c r="L96"/>
    </row>
    <row r="97" spans="11:12" x14ac:dyDescent="0.2">
      <c r="K97"/>
      <c r="L97"/>
    </row>
    <row r="98" spans="11:12" x14ac:dyDescent="0.2">
      <c r="K98"/>
      <c r="L98"/>
    </row>
    <row r="99" spans="11:12" x14ac:dyDescent="0.2">
      <c r="L99"/>
    </row>
  </sheetData>
  <autoFilter ref="H1:H99" xr:uid="{00000000-0001-0000-0900-000000000000}"/>
  <sortState xmlns:xlrd2="http://schemas.microsoft.com/office/spreadsheetml/2017/richdata2" ref="L3:M93">
    <sortCondition descending="1" ref="L93"/>
  </sortState>
  <phoneticPr fontId="0" type="noConversion"/>
  <pageMargins left="0.25" right="0.21" top="0.984251969" bottom="0.984251969" header="0.49212598499999999" footer="0.49212598499999999"/>
  <pageSetup paperSize="9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E107"/>
  <sheetViews>
    <sheetView tabSelected="1" workbookViewId="0">
      <selection activeCell="C76" sqref="C76"/>
    </sheetView>
  </sheetViews>
  <sheetFormatPr defaultColWidth="8.85546875" defaultRowHeight="12.75" x14ac:dyDescent="0.2"/>
  <cols>
    <col min="1" max="1" width="33" customWidth="1"/>
    <col min="2" max="2" width="13.7109375" customWidth="1"/>
    <col min="3" max="3" width="14.42578125" customWidth="1"/>
    <col min="4" max="4" width="19.28515625" customWidth="1"/>
  </cols>
  <sheetData>
    <row r="1" spans="1:5" ht="25.5" customHeight="1" x14ac:dyDescent="0.2">
      <c r="A1" s="141" t="s">
        <v>133</v>
      </c>
      <c r="B1" s="142"/>
      <c r="C1" s="142"/>
      <c r="D1" s="143"/>
      <c r="E1" s="144"/>
    </row>
    <row r="2" spans="1:5" ht="25.5" customHeight="1" x14ac:dyDescent="0.2">
      <c r="A2" s="145" t="s">
        <v>134</v>
      </c>
      <c r="B2" s="146"/>
      <c r="C2" s="146"/>
      <c r="D2" s="147"/>
      <c r="E2" s="144"/>
    </row>
    <row r="3" spans="1:5" ht="12.75" customHeight="1" x14ac:dyDescent="0.2">
      <c r="A3" s="145" t="s">
        <v>143</v>
      </c>
      <c r="B3" s="146"/>
      <c r="C3" s="146"/>
      <c r="D3" s="147"/>
      <c r="E3" s="144"/>
    </row>
    <row r="4" spans="1:5" ht="12.75" customHeight="1" x14ac:dyDescent="0.2">
      <c r="A4" s="145" t="s">
        <v>135</v>
      </c>
      <c r="B4" s="146"/>
      <c r="C4" s="146"/>
      <c r="D4" s="147"/>
      <c r="E4" s="144"/>
    </row>
    <row r="5" spans="1:5" ht="12.75" customHeight="1" x14ac:dyDescent="0.2">
      <c r="A5" s="148" t="s">
        <v>95</v>
      </c>
      <c r="B5" s="145" t="s">
        <v>136</v>
      </c>
      <c r="C5" s="146"/>
      <c r="D5" s="147"/>
      <c r="E5" s="144"/>
    </row>
    <row r="6" spans="1:5" x14ac:dyDescent="0.2">
      <c r="A6" s="149"/>
      <c r="B6" s="11" t="s">
        <v>137</v>
      </c>
      <c r="C6" s="11" t="s">
        <v>138</v>
      </c>
      <c r="D6" s="11" t="s">
        <v>139</v>
      </c>
      <c r="E6" s="144"/>
    </row>
    <row r="7" spans="1:5" x14ac:dyDescent="0.2">
      <c r="A7" s="21" t="s">
        <v>2</v>
      </c>
      <c r="B7" s="12">
        <v>169511</v>
      </c>
      <c r="C7" s="12">
        <v>163290</v>
      </c>
      <c r="D7" s="12">
        <v>6221</v>
      </c>
      <c r="E7" s="144"/>
    </row>
    <row r="8" spans="1:5" x14ac:dyDescent="0.2">
      <c r="A8" s="21" t="s">
        <v>3</v>
      </c>
      <c r="B8" s="12">
        <v>10213</v>
      </c>
      <c r="C8" s="12">
        <v>8878</v>
      </c>
      <c r="D8" s="12">
        <v>1335</v>
      </c>
      <c r="E8" s="144"/>
    </row>
    <row r="9" spans="1:5" x14ac:dyDescent="0.2">
      <c r="A9" s="21" t="s">
        <v>4</v>
      </c>
      <c r="B9" s="12">
        <v>112008</v>
      </c>
      <c r="C9" s="12">
        <v>106486</v>
      </c>
      <c r="D9" s="12">
        <v>5522</v>
      </c>
      <c r="E9" s="144"/>
    </row>
    <row r="10" spans="1:5" x14ac:dyDescent="0.2">
      <c r="A10" s="21" t="s">
        <v>5</v>
      </c>
      <c r="B10" s="12">
        <v>11423</v>
      </c>
      <c r="C10" s="12">
        <v>9923</v>
      </c>
      <c r="D10" s="12">
        <v>1500</v>
      </c>
      <c r="E10" s="144"/>
    </row>
    <row r="11" spans="1:5" x14ac:dyDescent="0.2">
      <c r="A11" s="21" t="s">
        <v>6</v>
      </c>
      <c r="B11" s="12">
        <v>27560</v>
      </c>
      <c r="C11" s="12">
        <v>27560</v>
      </c>
      <c r="D11" s="13" t="s">
        <v>140</v>
      </c>
      <c r="E11" s="144"/>
    </row>
    <row r="12" spans="1:5" x14ac:dyDescent="0.2">
      <c r="A12" s="21" t="s">
        <v>7</v>
      </c>
      <c r="B12" s="12">
        <v>27715</v>
      </c>
      <c r="C12" s="12">
        <v>27715</v>
      </c>
      <c r="D12" s="13" t="s">
        <v>140</v>
      </c>
      <c r="E12" s="144"/>
    </row>
    <row r="13" spans="1:5" x14ac:dyDescent="0.2">
      <c r="A13" s="21" t="s">
        <v>8</v>
      </c>
      <c r="B13" s="12">
        <v>94778</v>
      </c>
      <c r="C13" s="12">
        <v>91957</v>
      </c>
      <c r="D13" s="12">
        <v>2821</v>
      </c>
      <c r="E13" s="144"/>
    </row>
    <row r="14" spans="1:5" x14ac:dyDescent="0.2">
      <c r="A14" s="21" t="s">
        <v>9</v>
      </c>
      <c r="B14" s="12">
        <v>177813</v>
      </c>
      <c r="C14" s="12">
        <v>176193</v>
      </c>
      <c r="D14" s="12">
        <v>1620</v>
      </c>
      <c r="E14" s="144"/>
    </row>
    <row r="15" spans="1:5" x14ac:dyDescent="0.2">
      <c r="A15" s="21" t="s">
        <v>10</v>
      </c>
      <c r="B15" s="12">
        <v>469332</v>
      </c>
      <c r="C15" s="12">
        <v>469332</v>
      </c>
      <c r="D15" s="13" t="s">
        <v>140</v>
      </c>
      <c r="E15" s="144"/>
    </row>
    <row r="16" spans="1:5" x14ac:dyDescent="0.2">
      <c r="A16" s="21" t="s">
        <v>11</v>
      </c>
      <c r="B16" s="12">
        <v>25333</v>
      </c>
      <c r="C16" s="12">
        <v>15266</v>
      </c>
      <c r="D16" s="12">
        <v>10067</v>
      </c>
      <c r="E16" s="144"/>
    </row>
    <row r="17" spans="1:5" x14ac:dyDescent="0.2">
      <c r="A17" s="21" t="s">
        <v>12</v>
      </c>
      <c r="B17" s="12">
        <v>35411</v>
      </c>
      <c r="C17" s="12">
        <v>29927</v>
      </c>
      <c r="D17" s="12">
        <v>5484</v>
      </c>
      <c r="E17" s="144"/>
    </row>
    <row r="18" spans="1:5" x14ac:dyDescent="0.2">
      <c r="A18" s="21" t="s">
        <v>13</v>
      </c>
      <c r="B18" s="12">
        <v>186227</v>
      </c>
      <c r="C18" s="12">
        <v>140486</v>
      </c>
      <c r="D18" s="12">
        <v>45741</v>
      </c>
      <c r="E18" s="144"/>
    </row>
    <row r="19" spans="1:5" x14ac:dyDescent="0.2">
      <c r="A19" s="21" t="s">
        <v>14</v>
      </c>
      <c r="B19" s="12">
        <v>54273</v>
      </c>
      <c r="C19" s="12">
        <v>46944</v>
      </c>
      <c r="D19" s="12">
        <v>7329</v>
      </c>
      <c r="E19" s="144"/>
    </row>
    <row r="20" spans="1:5" x14ac:dyDescent="0.2">
      <c r="A20" s="21" t="s">
        <v>15</v>
      </c>
      <c r="B20" s="12">
        <v>14827</v>
      </c>
      <c r="C20" s="12">
        <v>11292</v>
      </c>
      <c r="D20" s="12">
        <v>3535</v>
      </c>
      <c r="E20" s="144"/>
    </row>
    <row r="21" spans="1:5" x14ac:dyDescent="0.2">
      <c r="A21" s="21" t="s">
        <v>18</v>
      </c>
      <c r="B21" s="12">
        <v>13359</v>
      </c>
      <c r="C21" s="12">
        <v>10542</v>
      </c>
      <c r="D21" s="12">
        <v>2817</v>
      </c>
      <c r="E21" s="144"/>
    </row>
    <row r="22" spans="1:5" x14ac:dyDescent="0.2">
      <c r="A22" s="21" t="s">
        <v>22</v>
      </c>
      <c r="B22" s="12">
        <v>8180</v>
      </c>
      <c r="C22" s="12">
        <v>7862</v>
      </c>
      <c r="D22" s="13">
        <v>318</v>
      </c>
      <c r="E22" s="144"/>
    </row>
    <row r="23" spans="1:5" x14ac:dyDescent="0.2">
      <c r="A23" s="21" t="s">
        <v>16</v>
      </c>
      <c r="B23" s="12">
        <v>463731</v>
      </c>
      <c r="C23" s="12">
        <v>418725</v>
      </c>
      <c r="D23" s="12">
        <v>45006</v>
      </c>
      <c r="E23" s="144"/>
    </row>
    <row r="24" spans="1:5" x14ac:dyDescent="0.2">
      <c r="A24" s="21" t="s">
        <v>17</v>
      </c>
      <c r="B24" s="12">
        <v>19830</v>
      </c>
      <c r="C24" s="12">
        <v>14022</v>
      </c>
      <c r="D24" s="12">
        <v>5808</v>
      </c>
      <c r="E24" s="144"/>
    </row>
    <row r="25" spans="1:5" x14ac:dyDescent="0.2">
      <c r="A25" s="21" t="s">
        <v>19</v>
      </c>
      <c r="B25" s="12">
        <v>12600</v>
      </c>
      <c r="C25" s="12">
        <v>8757</v>
      </c>
      <c r="D25" s="12">
        <v>3843</v>
      </c>
      <c r="E25" s="144"/>
    </row>
    <row r="26" spans="1:5" x14ac:dyDescent="0.2">
      <c r="A26" s="21" t="s">
        <v>20</v>
      </c>
      <c r="B26" s="12">
        <v>17434</v>
      </c>
      <c r="C26" s="12">
        <v>13470</v>
      </c>
      <c r="D26" s="12">
        <v>3964</v>
      </c>
      <c r="E26" s="144"/>
    </row>
    <row r="27" spans="1:5" x14ac:dyDescent="0.2">
      <c r="A27" s="21" t="s">
        <v>21</v>
      </c>
      <c r="B27" s="12">
        <v>35347</v>
      </c>
      <c r="C27" s="12">
        <v>28521</v>
      </c>
      <c r="D27" s="12">
        <v>6826</v>
      </c>
      <c r="E27" s="144"/>
    </row>
    <row r="28" spans="1:5" x14ac:dyDescent="0.2">
      <c r="A28" s="21" t="s">
        <v>23</v>
      </c>
      <c r="B28" s="12">
        <v>21211</v>
      </c>
      <c r="C28" s="12">
        <v>18337</v>
      </c>
      <c r="D28" s="12">
        <v>2874</v>
      </c>
      <c r="E28" s="144"/>
    </row>
    <row r="29" spans="1:5" x14ac:dyDescent="0.2">
      <c r="A29" s="21" t="s">
        <v>24</v>
      </c>
      <c r="B29" s="12">
        <v>20430</v>
      </c>
      <c r="C29" s="12">
        <v>19862</v>
      </c>
      <c r="D29" s="13">
        <v>568</v>
      </c>
      <c r="E29" s="144"/>
    </row>
    <row r="30" spans="1:5" x14ac:dyDescent="0.2">
      <c r="A30" s="21" t="s">
        <v>25</v>
      </c>
      <c r="B30" s="12">
        <v>10930</v>
      </c>
      <c r="C30" s="12">
        <v>7736</v>
      </c>
      <c r="D30" s="12">
        <v>3194</v>
      </c>
      <c r="E30" s="144"/>
    </row>
    <row r="31" spans="1:5" x14ac:dyDescent="0.2">
      <c r="A31" s="21" t="s">
        <v>26</v>
      </c>
      <c r="B31" s="12">
        <v>855048</v>
      </c>
      <c r="C31" s="12">
        <v>852138</v>
      </c>
      <c r="D31" s="12">
        <v>2910</v>
      </c>
      <c r="E31" s="144"/>
    </row>
    <row r="32" spans="1:5" x14ac:dyDescent="0.2">
      <c r="A32" s="21" t="s">
        <v>27</v>
      </c>
      <c r="B32" s="12">
        <v>13237</v>
      </c>
      <c r="C32" s="12">
        <v>9523</v>
      </c>
      <c r="D32" s="12">
        <v>3714</v>
      </c>
      <c r="E32" s="144"/>
    </row>
    <row r="33" spans="1:5" x14ac:dyDescent="0.2">
      <c r="A33" s="21" t="s">
        <v>28</v>
      </c>
      <c r="B33" s="12">
        <v>51483</v>
      </c>
      <c r="C33" s="12">
        <v>49746</v>
      </c>
      <c r="D33" s="12">
        <v>1737</v>
      </c>
      <c r="E33" s="144"/>
    </row>
    <row r="34" spans="1:5" x14ac:dyDescent="0.2">
      <c r="A34" s="21" t="s">
        <v>29</v>
      </c>
      <c r="B34" s="12">
        <v>22851</v>
      </c>
      <c r="C34" s="12">
        <v>22851</v>
      </c>
      <c r="D34" s="13" t="s">
        <v>140</v>
      </c>
      <c r="E34" s="144"/>
    </row>
    <row r="35" spans="1:5" x14ac:dyDescent="0.2">
      <c r="A35" s="21" t="s">
        <v>30</v>
      </c>
      <c r="B35" s="12">
        <v>218008</v>
      </c>
      <c r="C35" s="12">
        <v>215412</v>
      </c>
      <c r="D35" s="12">
        <v>2596</v>
      </c>
      <c r="E35" s="144"/>
    </row>
    <row r="36" spans="1:5" x14ac:dyDescent="0.2">
      <c r="A36" s="21" t="s">
        <v>31</v>
      </c>
      <c r="B36" s="12">
        <v>109091</v>
      </c>
      <c r="C36" s="12">
        <v>104209</v>
      </c>
      <c r="D36" s="12">
        <v>4882</v>
      </c>
      <c r="E36" s="144"/>
    </row>
    <row r="37" spans="1:5" x14ac:dyDescent="0.2">
      <c r="A37" s="21" t="s">
        <v>32</v>
      </c>
      <c r="B37" s="12">
        <v>14063</v>
      </c>
      <c r="C37" s="12">
        <v>10242</v>
      </c>
      <c r="D37" s="12">
        <v>3821</v>
      </c>
      <c r="E37" s="144"/>
    </row>
    <row r="38" spans="1:5" x14ac:dyDescent="0.2">
      <c r="A38" s="21" t="s">
        <v>33</v>
      </c>
      <c r="B38" s="12">
        <v>22899</v>
      </c>
      <c r="C38" s="12">
        <v>17326</v>
      </c>
      <c r="D38" s="12">
        <v>5573</v>
      </c>
      <c r="E38" s="144"/>
    </row>
    <row r="39" spans="1:5" x14ac:dyDescent="0.2">
      <c r="A39" s="21" t="s">
        <v>34</v>
      </c>
      <c r="B39" s="12">
        <v>95841</v>
      </c>
      <c r="C39" s="12">
        <v>88368</v>
      </c>
      <c r="D39" s="12">
        <v>7473</v>
      </c>
      <c r="E39" s="144"/>
    </row>
    <row r="40" spans="1:5" x14ac:dyDescent="0.2">
      <c r="A40" s="21" t="s">
        <v>35</v>
      </c>
      <c r="B40" s="12">
        <v>28783</v>
      </c>
      <c r="C40" s="12">
        <v>27813</v>
      </c>
      <c r="D40" s="13">
        <v>970</v>
      </c>
      <c r="E40" s="144"/>
    </row>
    <row r="41" spans="1:5" x14ac:dyDescent="0.2">
      <c r="A41" s="21" t="s">
        <v>36</v>
      </c>
      <c r="B41" s="12">
        <v>95492</v>
      </c>
      <c r="C41" s="12">
        <v>95492</v>
      </c>
      <c r="D41" s="13" t="s">
        <v>140</v>
      </c>
      <c r="E41" s="144"/>
    </row>
    <row r="42" spans="1:5" x14ac:dyDescent="0.2">
      <c r="A42" s="21" t="s">
        <v>37</v>
      </c>
      <c r="B42" s="12">
        <v>7487</v>
      </c>
      <c r="C42" s="12">
        <v>5637</v>
      </c>
      <c r="D42" s="12">
        <v>1850</v>
      </c>
      <c r="E42" s="144"/>
    </row>
    <row r="43" spans="1:5" x14ac:dyDescent="0.2">
      <c r="A43" s="21" t="s">
        <v>38</v>
      </c>
      <c r="B43" s="12">
        <v>206728</v>
      </c>
      <c r="C43" s="12">
        <v>202859</v>
      </c>
      <c r="D43" s="12">
        <v>3869</v>
      </c>
      <c r="E43" s="144"/>
    </row>
    <row r="44" spans="1:5" x14ac:dyDescent="0.2">
      <c r="A44" s="21" t="s">
        <v>39</v>
      </c>
      <c r="B44" s="12">
        <v>5269</v>
      </c>
      <c r="C44" s="12">
        <v>4593</v>
      </c>
      <c r="D44" s="13">
        <v>676</v>
      </c>
      <c r="E44" s="144"/>
    </row>
    <row r="45" spans="1:5" x14ac:dyDescent="0.2">
      <c r="A45" s="21" t="s">
        <v>40</v>
      </c>
      <c r="B45" s="12">
        <v>227322</v>
      </c>
      <c r="C45" s="12">
        <v>215236</v>
      </c>
      <c r="D45" s="12">
        <v>12086</v>
      </c>
      <c r="E45" s="144"/>
    </row>
    <row r="46" spans="1:5" x14ac:dyDescent="0.2">
      <c r="A46" s="21" t="s">
        <v>41</v>
      </c>
      <c r="B46" s="12">
        <v>36456</v>
      </c>
      <c r="C46" s="12">
        <v>32120</v>
      </c>
      <c r="D46" s="12">
        <v>4336</v>
      </c>
      <c r="E46" s="144"/>
    </row>
    <row r="47" spans="1:5" x14ac:dyDescent="0.2">
      <c r="A47" s="21" t="s">
        <v>42</v>
      </c>
      <c r="B47" s="12">
        <v>127461</v>
      </c>
      <c r="C47" s="12">
        <v>125491</v>
      </c>
      <c r="D47" s="12">
        <v>1970</v>
      </c>
      <c r="E47" s="144"/>
    </row>
    <row r="48" spans="1:5" x14ac:dyDescent="0.2">
      <c r="A48" s="21" t="s">
        <v>43</v>
      </c>
      <c r="B48" s="12">
        <v>17935</v>
      </c>
      <c r="C48" s="12">
        <v>17701</v>
      </c>
      <c r="D48" s="13">
        <v>234</v>
      </c>
      <c r="E48" s="144"/>
    </row>
    <row r="49" spans="1:5" x14ac:dyDescent="0.2">
      <c r="A49" s="21" t="s">
        <v>93</v>
      </c>
      <c r="B49" s="12">
        <v>168376</v>
      </c>
      <c r="C49" s="12">
        <v>168376</v>
      </c>
      <c r="D49" s="13" t="s">
        <v>140</v>
      </c>
      <c r="E49" s="144"/>
    </row>
    <row r="50" spans="1:5" x14ac:dyDescent="0.2">
      <c r="A50" s="21" t="s">
        <v>44</v>
      </c>
      <c r="B50" s="12">
        <v>24642</v>
      </c>
      <c r="C50" s="12">
        <v>21501</v>
      </c>
      <c r="D50" s="12">
        <v>3141</v>
      </c>
      <c r="E50" s="144"/>
    </row>
    <row r="51" spans="1:5" x14ac:dyDescent="0.2">
      <c r="A51" s="21" t="s">
        <v>45</v>
      </c>
      <c r="B51" s="12">
        <v>26843</v>
      </c>
      <c r="C51" s="12">
        <v>24741</v>
      </c>
      <c r="D51" s="12">
        <v>2102</v>
      </c>
      <c r="E51" s="144"/>
    </row>
    <row r="52" spans="1:5" x14ac:dyDescent="0.2">
      <c r="A52" s="21" t="s">
        <v>46</v>
      </c>
      <c r="B52" s="12">
        <v>15082</v>
      </c>
      <c r="C52" s="12">
        <v>12046</v>
      </c>
      <c r="D52" s="12">
        <v>3036</v>
      </c>
      <c r="E52" s="144"/>
    </row>
    <row r="53" spans="1:5" x14ac:dyDescent="0.2">
      <c r="A53" s="21" t="s">
        <v>47</v>
      </c>
      <c r="B53" s="12">
        <v>157425</v>
      </c>
      <c r="C53" s="12">
        <v>157425</v>
      </c>
      <c r="D53" s="13" t="s">
        <v>140</v>
      </c>
      <c r="E53" s="144"/>
    </row>
    <row r="54" spans="1:5" x14ac:dyDescent="0.2">
      <c r="A54" s="21" t="s">
        <v>48</v>
      </c>
      <c r="B54" s="12">
        <v>487562</v>
      </c>
      <c r="C54" s="12">
        <v>487562</v>
      </c>
      <c r="D54" s="13" t="s">
        <v>140</v>
      </c>
      <c r="E54" s="144"/>
    </row>
    <row r="55" spans="1:5" x14ac:dyDescent="0.2">
      <c r="A55" s="21" t="s">
        <v>49</v>
      </c>
      <c r="B55" s="12">
        <v>182082</v>
      </c>
      <c r="C55" s="12">
        <v>159372</v>
      </c>
      <c r="D55" s="12">
        <v>22710</v>
      </c>
      <c r="E55" s="144"/>
    </row>
    <row r="56" spans="1:5" x14ac:dyDescent="0.2">
      <c r="A56" s="21" t="s">
        <v>50</v>
      </c>
      <c r="B56" s="12">
        <v>796257</v>
      </c>
      <c r="C56" s="12">
        <v>787563</v>
      </c>
      <c r="D56" s="12">
        <v>8694</v>
      </c>
      <c r="E56" s="144"/>
    </row>
    <row r="57" spans="1:5" x14ac:dyDescent="0.2">
      <c r="A57" s="21" t="s">
        <v>51</v>
      </c>
      <c r="B57" s="12">
        <v>47124</v>
      </c>
      <c r="C57" s="12">
        <v>41722</v>
      </c>
      <c r="D57" s="12">
        <v>5402</v>
      </c>
      <c r="E57" s="144"/>
    </row>
    <row r="58" spans="1:5" x14ac:dyDescent="0.2">
      <c r="A58" s="21" t="s">
        <v>52</v>
      </c>
      <c r="B58" s="12">
        <v>41084</v>
      </c>
      <c r="C58" s="12">
        <v>36154</v>
      </c>
      <c r="D58" s="12">
        <v>4930</v>
      </c>
      <c r="E58" s="144"/>
    </row>
    <row r="59" spans="1:5" x14ac:dyDescent="0.2">
      <c r="A59" s="21" t="s">
        <v>132</v>
      </c>
      <c r="B59" s="12">
        <v>37533</v>
      </c>
      <c r="C59" s="12">
        <v>27689</v>
      </c>
      <c r="D59" s="12">
        <v>9844</v>
      </c>
      <c r="E59" s="144"/>
    </row>
    <row r="60" spans="1:5" x14ac:dyDescent="0.2">
      <c r="A60" s="21" t="s">
        <v>53</v>
      </c>
      <c r="B60" s="12">
        <v>26359</v>
      </c>
      <c r="C60" s="12">
        <v>18585</v>
      </c>
      <c r="D60" s="12">
        <v>7774</v>
      </c>
      <c r="E60" s="144"/>
    </row>
    <row r="61" spans="1:5" x14ac:dyDescent="0.2">
      <c r="A61" s="21" t="s">
        <v>54</v>
      </c>
      <c r="B61" s="12">
        <v>295917</v>
      </c>
      <c r="C61" s="12">
        <v>281286</v>
      </c>
      <c r="D61" s="12">
        <v>14631</v>
      </c>
      <c r="E61" s="144"/>
    </row>
    <row r="62" spans="1:5" x14ac:dyDescent="0.2">
      <c r="A62" s="21" t="s">
        <v>55</v>
      </c>
      <c r="B62" s="12">
        <v>22719</v>
      </c>
      <c r="C62" s="12">
        <v>20411</v>
      </c>
      <c r="D62" s="12">
        <v>2308</v>
      </c>
      <c r="E62" s="144"/>
    </row>
    <row r="63" spans="1:5" x14ac:dyDescent="0.2">
      <c r="A63" s="21" t="s">
        <v>56</v>
      </c>
      <c r="B63" s="12">
        <v>26314</v>
      </c>
      <c r="C63" s="12">
        <v>20836</v>
      </c>
      <c r="D63" s="12">
        <v>5478</v>
      </c>
      <c r="E63" s="144"/>
    </row>
    <row r="64" spans="1:5" x14ac:dyDescent="0.2">
      <c r="A64" s="21" t="s">
        <v>57</v>
      </c>
      <c r="B64" s="12">
        <v>17760</v>
      </c>
      <c r="C64" s="12">
        <v>13890</v>
      </c>
      <c r="D64" s="12">
        <v>3870</v>
      </c>
      <c r="E64" s="144"/>
    </row>
    <row r="65" spans="1:5" x14ac:dyDescent="0.2">
      <c r="A65" s="21" t="s">
        <v>58</v>
      </c>
      <c r="B65" s="12">
        <v>16592</v>
      </c>
      <c r="C65" s="12">
        <v>16497</v>
      </c>
      <c r="D65" s="13">
        <v>95</v>
      </c>
      <c r="E65" s="144"/>
    </row>
    <row r="66" spans="1:5" x14ac:dyDescent="0.2">
      <c r="A66" s="21" t="s">
        <v>59</v>
      </c>
      <c r="B66" s="12">
        <v>12793</v>
      </c>
      <c r="C66" s="12">
        <v>12029</v>
      </c>
      <c r="D66" s="13">
        <v>764</v>
      </c>
      <c r="E66" s="144"/>
    </row>
    <row r="67" spans="1:5" x14ac:dyDescent="0.2">
      <c r="A67" s="21" t="s">
        <v>60</v>
      </c>
      <c r="B67" s="12">
        <v>137962</v>
      </c>
      <c r="C67" s="12">
        <v>137962</v>
      </c>
      <c r="D67" s="13" t="s">
        <v>140</v>
      </c>
      <c r="E67" s="144"/>
    </row>
    <row r="68" spans="1:5" x14ac:dyDescent="0.2">
      <c r="A68" s="21" t="s">
        <v>61</v>
      </c>
      <c r="B68" s="12">
        <v>20242</v>
      </c>
      <c r="C68" s="12">
        <v>12996</v>
      </c>
      <c r="D68" s="12">
        <v>7246</v>
      </c>
      <c r="E68" s="144"/>
    </row>
    <row r="69" spans="1:5" x14ac:dyDescent="0.2">
      <c r="A69" s="21" t="s">
        <v>62</v>
      </c>
      <c r="B69" s="12">
        <v>119769</v>
      </c>
      <c r="C69" s="12">
        <v>112331</v>
      </c>
      <c r="D69" s="12">
        <v>7438</v>
      </c>
      <c r="E69" s="144"/>
    </row>
    <row r="70" spans="1:5" x14ac:dyDescent="0.2">
      <c r="A70" s="21" t="s">
        <v>63</v>
      </c>
      <c r="B70" s="12">
        <v>55551</v>
      </c>
      <c r="C70" s="12">
        <v>41259</v>
      </c>
      <c r="D70" s="12">
        <v>14292</v>
      </c>
      <c r="E70" s="144"/>
    </row>
    <row r="71" spans="1:5" x14ac:dyDescent="0.2">
      <c r="A71" s="21" t="s">
        <v>64</v>
      </c>
      <c r="B71" s="12">
        <v>17425</v>
      </c>
      <c r="C71" s="12">
        <v>13769</v>
      </c>
      <c r="D71" s="12">
        <v>3656</v>
      </c>
      <c r="E71" s="144"/>
    </row>
    <row r="72" spans="1:5" x14ac:dyDescent="0.2">
      <c r="A72" s="21" t="s">
        <v>65</v>
      </c>
      <c r="B72" s="12">
        <v>8561</v>
      </c>
      <c r="C72" s="12">
        <v>5959</v>
      </c>
      <c r="D72" s="12">
        <v>2602</v>
      </c>
      <c r="E72" s="144"/>
    </row>
    <row r="73" spans="1:5" x14ac:dyDescent="0.2">
      <c r="A73" s="21" t="s">
        <v>66</v>
      </c>
      <c r="B73" s="12">
        <v>105676</v>
      </c>
      <c r="C73" s="12">
        <v>99905</v>
      </c>
      <c r="D73" s="12">
        <v>5771</v>
      </c>
      <c r="E73" s="144"/>
    </row>
    <row r="74" spans="1:5" x14ac:dyDescent="0.2">
      <c r="A74" s="21" t="s">
        <v>67</v>
      </c>
      <c r="B74" s="12">
        <v>6320446</v>
      </c>
      <c r="C74" s="12">
        <v>6320446</v>
      </c>
      <c r="D74" s="13" t="s">
        <v>140</v>
      </c>
      <c r="E74" s="144"/>
    </row>
    <row r="75" spans="1:5" x14ac:dyDescent="0.2">
      <c r="A75" s="21" t="s">
        <v>68</v>
      </c>
      <c r="B75" s="12">
        <v>10321</v>
      </c>
      <c r="C75" s="12">
        <v>5932</v>
      </c>
      <c r="D75" s="12">
        <v>4389</v>
      </c>
      <c r="E75" s="144"/>
    </row>
    <row r="76" spans="1:5" x14ac:dyDescent="0.2">
      <c r="A76" s="21" t="s">
        <v>69</v>
      </c>
      <c r="B76" s="12">
        <v>40589</v>
      </c>
      <c r="C76" s="12">
        <v>31100</v>
      </c>
      <c r="D76" s="12">
        <v>9489</v>
      </c>
      <c r="E76" s="144"/>
    </row>
    <row r="77" spans="1:5" x14ac:dyDescent="0.2">
      <c r="A77" s="21" t="s">
        <v>71</v>
      </c>
      <c r="B77" s="12">
        <v>41354</v>
      </c>
      <c r="C77" s="12">
        <v>21092</v>
      </c>
      <c r="D77" s="12">
        <v>20262</v>
      </c>
      <c r="E77" s="144"/>
    </row>
    <row r="78" spans="1:5" x14ac:dyDescent="0.2">
      <c r="A78" s="21" t="s">
        <v>70</v>
      </c>
      <c r="B78" s="12">
        <v>37543</v>
      </c>
      <c r="C78" s="12">
        <v>29679</v>
      </c>
      <c r="D78" s="12">
        <v>7864</v>
      </c>
      <c r="E78" s="144"/>
    </row>
    <row r="79" spans="1:5" x14ac:dyDescent="0.2">
      <c r="A79" s="21" t="s">
        <v>72</v>
      </c>
      <c r="B79" s="12">
        <v>999728</v>
      </c>
      <c r="C79" s="12">
        <v>998999</v>
      </c>
      <c r="D79" s="13">
        <v>729</v>
      </c>
      <c r="E79" s="144"/>
    </row>
    <row r="80" spans="1:5" x14ac:dyDescent="0.2">
      <c r="A80" s="21" t="s">
        <v>73</v>
      </c>
      <c r="B80" s="12">
        <v>32747</v>
      </c>
      <c r="C80" s="12">
        <v>25693</v>
      </c>
      <c r="D80" s="12">
        <v>7054</v>
      </c>
      <c r="E80" s="144"/>
    </row>
    <row r="81" spans="1:5" x14ac:dyDescent="0.2">
      <c r="A81" s="21" t="s">
        <v>74</v>
      </c>
      <c r="B81" s="12">
        <v>458673</v>
      </c>
      <c r="C81" s="12">
        <v>458673</v>
      </c>
      <c r="D81" s="13" t="s">
        <v>140</v>
      </c>
      <c r="E81" s="144"/>
    </row>
    <row r="82" spans="1:5" x14ac:dyDescent="0.2">
      <c r="A82" s="21" t="s">
        <v>75</v>
      </c>
      <c r="B82" s="12">
        <v>7003</v>
      </c>
      <c r="C82" s="12">
        <v>3098</v>
      </c>
      <c r="D82" s="12">
        <v>3905</v>
      </c>
      <c r="E82" s="144"/>
    </row>
    <row r="83" spans="1:5" x14ac:dyDescent="0.2">
      <c r="A83" s="21" t="s">
        <v>76</v>
      </c>
      <c r="B83" s="12">
        <v>20251</v>
      </c>
      <c r="C83" s="12">
        <v>9007</v>
      </c>
      <c r="D83" s="12">
        <v>11244</v>
      </c>
      <c r="E83" s="144"/>
    </row>
    <row r="84" spans="1:5" x14ac:dyDescent="0.2">
      <c r="A84" s="21" t="s">
        <v>77</v>
      </c>
      <c r="B84" s="12">
        <v>87875</v>
      </c>
      <c r="C84" s="12">
        <v>82148</v>
      </c>
      <c r="D84" s="12">
        <v>5727</v>
      </c>
      <c r="E84" s="144"/>
    </row>
    <row r="85" spans="1:5" x14ac:dyDescent="0.2">
      <c r="A85" s="21" t="s">
        <v>78</v>
      </c>
      <c r="B85" s="12">
        <v>8895</v>
      </c>
      <c r="C85" s="12">
        <v>4612</v>
      </c>
      <c r="D85" s="12">
        <v>4283</v>
      </c>
      <c r="E85" s="144"/>
    </row>
    <row r="86" spans="1:5" x14ac:dyDescent="0.2">
      <c r="A86" s="21" t="s">
        <v>79</v>
      </c>
      <c r="B86" s="12">
        <v>17525</v>
      </c>
      <c r="C86" s="12">
        <v>13273</v>
      </c>
      <c r="D86" s="12">
        <v>4252</v>
      </c>
      <c r="E86" s="144"/>
    </row>
    <row r="87" spans="1:5" x14ac:dyDescent="0.2">
      <c r="A87" s="21" t="s">
        <v>80</v>
      </c>
      <c r="B87" s="12">
        <v>74234</v>
      </c>
      <c r="C87" s="12">
        <v>70456</v>
      </c>
      <c r="D87" s="12">
        <v>3778</v>
      </c>
      <c r="E87" s="144"/>
    </row>
    <row r="88" spans="1:5" x14ac:dyDescent="0.2">
      <c r="A88" s="21" t="s">
        <v>81</v>
      </c>
      <c r="B88" s="12">
        <v>78186</v>
      </c>
      <c r="C88" s="12">
        <v>64285</v>
      </c>
      <c r="D88" s="12">
        <v>13901</v>
      </c>
      <c r="E88" s="144"/>
    </row>
    <row r="89" spans="1:5" x14ac:dyDescent="0.2">
      <c r="A89" s="21" t="s">
        <v>82</v>
      </c>
      <c r="B89" s="12">
        <v>21349</v>
      </c>
      <c r="C89" s="12">
        <v>16121</v>
      </c>
      <c r="D89" s="12">
        <v>5228</v>
      </c>
      <c r="E89" s="144"/>
    </row>
    <row r="90" spans="1:5" x14ac:dyDescent="0.2">
      <c r="A90" s="21" t="s">
        <v>83</v>
      </c>
      <c r="B90" s="12">
        <v>14900</v>
      </c>
      <c r="C90" s="12">
        <v>5440</v>
      </c>
      <c r="D90" s="12">
        <v>9460</v>
      </c>
      <c r="E90" s="144"/>
    </row>
    <row r="91" spans="1:5" x14ac:dyDescent="0.2">
      <c r="A91" s="21" t="s">
        <v>84</v>
      </c>
      <c r="B91" s="12">
        <v>30732</v>
      </c>
      <c r="C91" s="12">
        <v>27428</v>
      </c>
      <c r="D91" s="12">
        <v>3304</v>
      </c>
      <c r="E91" s="144"/>
    </row>
    <row r="92" spans="1:5" x14ac:dyDescent="0.2">
      <c r="A92" s="21" t="s">
        <v>85</v>
      </c>
      <c r="B92" s="12">
        <v>163746</v>
      </c>
      <c r="C92" s="12">
        <v>146207</v>
      </c>
      <c r="D92" s="12">
        <v>17539</v>
      </c>
      <c r="E92" s="144"/>
    </row>
    <row r="93" spans="1:5" x14ac:dyDescent="0.2">
      <c r="A93" s="21" t="s">
        <v>94</v>
      </c>
      <c r="B93" s="12">
        <v>10289</v>
      </c>
      <c r="C93" s="12">
        <v>4780</v>
      </c>
      <c r="D93" s="12">
        <v>5509</v>
      </c>
      <c r="E93" s="144"/>
    </row>
    <row r="94" spans="1:5" x14ac:dyDescent="0.2">
      <c r="A94" s="21" t="s">
        <v>86</v>
      </c>
      <c r="B94" s="12">
        <v>77432</v>
      </c>
      <c r="C94" s="12">
        <v>75165</v>
      </c>
      <c r="D94" s="12">
        <v>2267</v>
      </c>
      <c r="E94" s="144"/>
    </row>
    <row r="95" spans="1:5" x14ac:dyDescent="0.2">
      <c r="A95" s="21" t="s">
        <v>87</v>
      </c>
      <c r="B95" s="12">
        <v>71843</v>
      </c>
      <c r="C95" s="12">
        <v>62224</v>
      </c>
      <c r="D95" s="12">
        <v>9619</v>
      </c>
      <c r="E95" s="144"/>
    </row>
    <row r="96" spans="1:5" x14ac:dyDescent="0.2">
      <c r="A96" s="21" t="s">
        <v>88</v>
      </c>
      <c r="B96" s="12">
        <v>9475</v>
      </c>
      <c r="C96" s="12">
        <v>5790</v>
      </c>
      <c r="D96" s="12">
        <v>3685</v>
      </c>
      <c r="E96" s="144"/>
    </row>
    <row r="97" spans="1:5" x14ac:dyDescent="0.2">
      <c r="A97" s="21" t="s">
        <v>89</v>
      </c>
      <c r="B97" s="12">
        <v>34410</v>
      </c>
      <c r="C97" s="12">
        <v>23199</v>
      </c>
      <c r="D97" s="12">
        <v>11211</v>
      </c>
      <c r="E97" s="144"/>
    </row>
    <row r="98" spans="1:5" x14ac:dyDescent="0.2">
      <c r="A98" s="21" t="s">
        <v>90</v>
      </c>
      <c r="B98" s="12">
        <v>257803</v>
      </c>
      <c r="C98" s="12">
        <v>257686</v>
      </c>
      <c r="D98" s="13">
        <v>117</v>
      </c>
      <c r="E98" s="144"/>
    </row>
    <row r="99" spans="1:5" x14ac:dyDescent="0.2">
      <c r="E99" s="144"/>
    </row>
    <row r="100" spans="1:5" ht="12.75" customHeight="1" x14ac:dyDescent="0.2">
      <c r="A100" s="150" t="s">
        <v>141</v>
      </c>
      <c r="B100" s="150"/>
      <c r="C100" s="150"/>
      <c r="D100" s="150"/>
      <c r="E100" s="144"/>
    </row>
    <row r="101" spans="1:5" x14ac:dyDescent="0.2">
      <c r="A101" s="140" t="s">
        <v>142</v>
      </c>
      <c r="B101" s="140"/>
      <c r="C101" s="14"/>
      <c r="D101" s="14"/>
      <c r="E101" s="144"/>
    </row>
    <row r="102" spans="1:5" ht="12.75" customHeight="1" x14ac:dyDescent="0.2">
      <c r="A102" s="15"/>
      <c r="B102" s="15"/>
      <c r="C102" s="15"/>
      <c r="D102" s="15"/>
      <c r="E102" s="144"/>
    </row>
    <row r="103" spans="1:5" ht="25.5" customHeight="1" x14ac:dyDescent="0.2">
      <c r="A103" s="151"/>
      <c r="B103" s="151"/>
      <c r="C103" s="151"/>
      <c r="D103" s="151"/>
      <c r="E103" s="144"/>
    </row>
    <row r="104" spans="1:5" x14ac:dyDescent="0.2">
      <c r="A104" s="152"/>
      <c r="B104" s="152"/>
      <c r="C104" s="152"/>
      <c r="D104" s="152"/>
      <c r="E104" s="144"/>
    </row>
    <row r="105" spans="1:5" x14ac:dyDescent="0.2">
      <c r="E105" s="144"/>
    </row>
    <row r="106" spans="1:5" ht="12.75" customHeight="1" x14ac:dyDescent="0.2">
      <c r="A106" s="2"/>
      <c r="E106" s="144"/>
    </row>
    <row r="107" spans="1:5" x14ac:dyDescent="0.2">
      <c r="E107" s="144"/>
    </row>
  </sheetData>
  <mergeCells count="11">
    <mergeCell ref="A101:B101"/>
    <mergeCell ref="A1:D1"/>
    <mergeCell ref="E1:E107"/>
    <mergeCell ref="A2:D2"/>
    <mergeCell ref="A3:D3"/>
    <mergeCell ref="A4:D4"/>
    <mergeCell ref="A5:A6"/>
    <mergeCell ref="B5:D5"/>
    <mergeCell ref="A100:D100"/>
    <mergeCell ref="A103:D103"/>
    <mergeCell ref="A104:D104"/>
  </mergeCells>
  <phoneticPr fontId="0" type="noConversion"/>
  <pageMargins left="0.78740157499999996" right="0.78740157499999996" top="0.984251969" bottom="0.984251969" header="0.49212598499999999" footer="0.4921259849999999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92D050"/>
    <pageSetUpPr fitToPage="1"/>
  </sheetPr>
  <dimension ref="A1:J106"/>
  <sheetViews>
    <sheetView zoomScale="70" zoomScaleNormal="70" zoomScalePageLayoutView="80" workbookViewId="0">
      <pane ySplit="8" topLeftCell="A84" activePane="bottomLeft" state="frozen"/>
      <selection pane="bottomLeft" activeCell="H6" sqref="H6"/>
    </sheetView>
  </sheetViews>
  <sheetFormatPr defaultColWidth="9" defaultRowHeight="12.75" x14ac:dyDescent="0.2"/>
  <cols>
    <col min="1" max="1" width="38.28515625" style="36" customWidth="1"/>
    <col min="2" max="4" width="14.85546875" style="36" customWidth="1"/>
    <col min="5" max="5" width="15.7109375" style="36" customWidth="1"/>
    <col min="6" max="6" width="29.140625" style="47" customWidth="1"/>
    <col min="7" max="7" width="9" style="36"/>
    <col min="8" max="8" width="23.140625" style="36" customWidth="1"/>
    <col min="9" max="9" width="21.85546875" style="36" customWidth="1"/>
    <col min="10" max="10" width="14.42578125" style="36" bestFit="1" customWidth="1"/>
    <col min="11" max="256" width="9" style="36"/>
    <col min="257" max="257" width="38.28515625" style="36" customWidth="1"/>
    <col min="258" max="260" width="14.85546875" style="36" customWidth="1"/>
    <col min="261" max="261" width="15.7109375" style="36" customWidth="1"/>
    <col min="262" max="262" width="29.140625" style="36" customWidth="1"/>
    <col min="263" max="512" width="9" style="36"/>
    <col min="513" max="513" width="38.28515625" style="36" customWidth="1"/>
    <col min="514" max="516" width="14.85546875" style="36" customWidth="1"/>
    <col min="517" max="517" width="15.7109375" style="36" customWidth="1"/>
    <col min="518" max="518" width="29.140625" style="36" customWidth="1"/>
    <col min="519" max="768" width="9" style="36"/>
    <col min="769" max="769" width="38.28515625" style="36" customWidth="1"/>
    <col min="770" max="772" width="14.85546875" style="36" customWidth="1"/>
    <col min="773" max="773" width="15.7109375" style="36" customWidth="1"/>
    <col min="774" max="774" width="29.140625" style="36" customWidth="1"/>
    <col min="775" max="1024" width="9" style="36"/>
    <col min="1025" max="1025" width="38.28515625" style="36" customWidth="1"/>
    <col min="1026" max="1028" width="14.85546875" style="36" customWidth="1"/>
    <col min="1029" max="1029" width="15.7109375" style="36" customWidth="1"/>
    <col min="1030" max="1030" width="29.140625" style="36" customWidth="1"/>
    <col min="1031" max="1280" width="9" style="36"/>
    <col min="1281" max="1281" width="38.28515625" style="36" customWidth="1"/>
    <col min="1282" max="1284" width="14.85546875" style="36" customWidth="1"/>
    <col min="1285" max="1285" width="15.7109375" style="36" customWidth="1"/>
    <col min="1286" max="1286" width="29.140625" style="36" customWidth="1"/>
    <col min="1287" max="1536" width="9" style="36"/>
    <col min="1537" max="1537" width="38.28515625" style="36" customWidth="1"/>
    <col min="1538" max="1540" width="14.85546875" style="36" customWidth="1"/>
    <col min="1541" max="1541" width="15.7109375" style="36" customWidth="1"/>
    <col min="1542" max="1542" width="29.140625" style="36" customWidth="1"/>
    <col min="1543" max="1792" width="9" style="36"/>
    <col min="1793" max="1793" width="38.28515625" style="36" customWidth="1"/>
    <col min="1794" max="1796" width="14.85546875" style="36" customWidth="1"/>
    <col min="1797" max="1797" width="15.7109375" style="36" customWidth="1"/>
    <col min="1798" max="1798" width="29.140625" style="36" customWidth="1"/>
    <col min="1799" max="2048" width="9" style="36"/>
    <col min="2049" max="2049" width="38.28515625" style="36" customWidth="1"/>
    <col min="2050" max="2052" width="14.85546875" style="36" customWidth="1"/>
    <col min="2053" max="2053" width="15.7109375" style="36" customWidth="1"/>
    <col min="2054" max="2054" width="29.140625" style="36" customWidth="1"/>
    <col min="2055" max="2304" width="9" style="36"/>
    <col min="2305" max="2305" width="38.28515625" style="36" customWidth="1"/>
    <col min="2306" max="2308" width="14.85546875" style="36" customWidth="1"/>
    <col min="2309" max="2309" width="15.7109375" style="36" customWidth="1"/>
    <col min="2310" max="2310" width="29.140625" style="36" customWidth="1"/>
    <col min="2311" max="2560" width="9" style="36"/>
    <col min="2561" max="2561" width="38.28515625" style="36" customWidth="1"/>
    <col min="2562" max="2564" width="14.85546875" style="36" customWidth="1"/>
    <col min="2565" max="2565" width="15.7109375" style="36" customWidth="1"/>
    <col min="2566" max="2566" width="29.140625" style="36" customWidth="1"/>
    <col min="2567" max="2816" width="9" style="36"/>
    <col min="2817" max="2817" width="38.28515625" style="36" customWidth="1"/>
    <col min="2818" max="2820" width="14.85546875" style="36" customWidth="1"/>
    <col min="2821" max="2821" width="15.7109375" style="36" customWidth="1"/>
    <col min="2822" max="2822" width="29.140625" style="36" customWidth="1"/>
    <col min="2823" max="3072" width="9" style="36"/>
    <col min="3073" max="3073" width="38.28515625" style="36" customWidth="1"/>
    <col min="3074" max="3076" width="14.85546875" style="36" customWidth="1"/>
    <col min="3077" max="3077" width="15.7109375" style="36" customWidth="1"/>
    <col min="3078" max="3078" width="29.140625" style="36" customWidth="1"/>
    <col min="3079" max="3328" width="9" style="36"/>
    <col min="3329" max="3329" width="38.28515625" style="36" customWidth="1"/>
    <col min="3330" max="3332" width="14.85546875" style="36" customWidth="1"/>
    <col min="3333" max="3333" width="15.7109375" style="36" customWidth="1"/>
    <col min="3334" max="3334" width="29.140625" style="36" customWidth="1"/>
    <col min="3335" max="3584" width="9" style="36"/>
    <col min="3585" max="3585" width="38.28515625" style="36" customWidth="1"/>
    <col min="3586" max="3588" width="14.85546875" style="36" customWidth="1"/>
    <col min="3589" max="3589" width="15.7109375" style="36" customWidth="1"/>
    <col min="3590" max="3590" width="29.140625" style="36" customWidth="1"/>
    <col min="3591" max="3840" width="9" style="36"/>
    <col min="3841" max="3841" width="38.28515625" style="36" customWidth="1"/>
    <col min="3842" max="3844" width="14.85546875" style="36" customWidth="1"/>
    <col min="3845" max="3845" width="15.7109375" style="36" customWidth="1"/>
    <col min="3846" max="3846" width="29.140625" style="36" customWidth="1"/>
    <col min="3847" max="4096" width="9" style="36"/>
    <col min="4097" max="4097" width="38.28515625" style="36" customWidth="1"/>
    <col min="4098" max="4100" width="14.85546875" style="36" customWidth="1"/>
    <col min="4101" max="4101" width="15.7109375" style="36" customWidth="1"/>
    <col min="4102" max="4102" width="29.140625" style="36" customWidth="1"/>
    <col min="4103" max="4352" width="9" style="36"/>
    <col min="4353" max="4353" width="38.28515625" style="36" customWidth="1"/>
    <col min="4354" max="4356" width="14.85546875" style="36" customWidth="1"/>
    <col min="4357" max="4357" width="15.7109375" style="36" customWidth="1"/>
    <col min="4358" max="4358" width="29.140625" style="36" customWidth="1"/>
    <col min="4359" max="4608" width="9" style="36"/>
    <col min="4609" max="4609" width="38.28515625" style="36" customWidth="1"/>
    <col min="4610" max="4612" width="14.85546875" style="36" customWidth="1"/>
    <col min="4613" max="4613" width="15.7109375" style="36" customWidth="1"/>
    <col min="4614" max="4614" width="29.140625" style="36" customWidth="1"/>
    <col min="4615" max="4864" width="9" style="36"/>
    <col min="4865" max="4865" width="38.28515625" style="36" customWidth="1"/>
    <col min="4866" max="4868" width="14.85546875" style="36" customWidth="1"/>
    <col min="4869" max="4869" width="15.7109375" style="36" customWidth="1"/>
    <col min="4870" max="4870" width="29.140625" style="36" customWidth="1"/>
    <col min="4871" max="5120" width="9" style="36"/>
    <col min="5121" max="5121" width="38.28515625" style="36" customWidth="1"/>
    <col min="5122" max="5124" width="14.85546875" style="36" customWidth="1"/>
    <col min="5125" max="5125" width="15.7109375" style="36" customWidth="1"/>
    <col min="5126" max="5126" width="29.140625" style="36" customWidth="1"/>
    <col min="5127" max="5376" width="9" style="36"/>
    <col min="5377" max="5377" width="38.28515625" style="36" customWidth="1"/>
    <col min="5378" max="5380" width="14.85546875" style="36" customWidth="1"/>
    <col min="5381" max="5381" width="15.7109375" style="36" customWidth="1"/>
    <col min="5382" max="5382" width="29.140625" style="36" customWidth="1"/>
    <col min="5383" max="5632" width="9" style="36"/>
    <col min="5633" max="5633" width="38.28515625" style="36" customWidth="1"/>
    <col min="5634" max="5636" width="14.85546875" style="36" customWidth="1"/>
    <col min="5637" max="5637" width="15.7109375" style="36" customWidth="1"/>
    <col min="5638" max="5638" width="29.140625" style="36" customWidth="1"/>
    <col min="5639" max="5888" width="9" style="36"/>
    <col min="5889" max="5889" width="38.28515625" style="36" customWidth="1"/>
    <col min="5890" max="5892" width="14.85546875" style="36" customWidth="1"/>
    <col min="5893" max="5893" width="15.7109375" style="36" customWidth="1"/>
    <col min="5894" max="5894" width="29.140625" style="36" customWidth="1"/>
    <col min="5895" max="6144" width="9" style="36"/>
    <col min="6145" max="6145" width="38.28515625" style="36" customWidth="1"/>
    <col min="6146" max="6148" width="14.85546875" style="36" customWidth="1"/>
    <col min="6149" max="6149" width="15.7109375" style="36" customWidth="1"/>
    <col min="6150" max="6150" width="29.140625" style="36" customWidth="1"/>
    <col min="6151" max="6400" width="9" style="36"/>
    <col min="6401" max="6401" width="38.28515625" style="36" customWidth="1"/>
    <col min="6402" max="6404" width="14.85546875" style="36" customWidth="1"/>
    <col min="6405" max="6405" width="15.7109375" style="36" customWidth="1"/>
    <col min="6406" max="6406" width="29.140625" style="36" customWidth="1"/>
    <col min="6407" max="6656" width="9" style="36"/>
    <col min="6657" max="6657" width="38.28515625" style="36" customWidth="1"/>
    <col min="6658" max="6660" width="14.85546875" style="36" customWidth="1"/>
    <col min="6661" max="6661" width="15.7109375" style="36" customWidth="1"/>
    <col min="6662" max="6662" width="29.140625" style="36" customWidth="1"/>
    <col min="6663" max="6912" width="9" style="36"/>
    <col min="6913" max="6913" width="38.28515625" style="36" customWidth="1"/>
    <col min="6914" max="6916" width="14.85546875" style="36" customWidth="1"/>
    <col min="6917" max="6917" width="15.7109375" style="36" customWidth="1"/>
    <col min="6918" max="6918" width="29.140625" style="36" customWidth="1"/>
    <col min="6919" max="7168" width="9" style="36"/>
    <col min="7169" max="7169" width="38.28515625" style="36" customWidth="1"/>
    <col min="7170" max="7172" width="14.85546875" style="36" customWidth="1"/>
    <col min="7173" max="7173" width="15.7109375" style="36" customWidth="1"/>
    <col min="7174" max="7174" width="29.140625" style="36" customWidth="1"/>
    <col min="7175" max="7424" width="9" style="36"/>
    <col min="7425" max="7425" width="38.28515625" style="36" customWidth="1"/>
    <col min="7426" max="7428" width="14.85546875" style="36" customWidth="1"/>
    <col min="7429" max="7429" width="15.7109375" style="36" customWidth="1"/>
    <col min="7430" max="7430" width="29.140625" style="36" customWidth="1"/>
    <col min="7431" max="7680" width="9" style="36"/>
    <col min="7681" max="7681" width="38.28515625" style="36" customWidth="1"/>
    <col min="7682" max="7684" width="14.85546875" style="36" customWidth="1"/>
    <col min="7685" max="7685" width="15.7109375" style="36" customWidth="1"/>
    <col min="7686" max="7686" width="29.140625" style="36" customWidth="1"/>
    <col min="7687" max="7936" width="9" style="36"/>
    <col min="7937" max="7937" width="38.28515625" style="36" customWidth="1"/>
    <col min="7938" max="7940" width="14.85546875" style="36" customWidth="1"/>
    <col min="7941" max="7941" width="15.7109375" style="36" customWidth="1"/>
    <col min="7942" max="7942" width="29.140625" style="36" customWidth="1"/>
    <col min="7943" max="8192" width="9" style="36"/>
    <col min="8193" max="8193" width="38.28515625" style="36" customWidth="1"/>
    <col min="8194" max="8196" width="14.85546875" style="36" customWidth="1"/>
    <col min="8197" max="8197" width="15.7109375" style="36" customWidth="1"/>
    <col min="8198" max="8198" width="29.140625" style="36" customWidth="1"/>
    <col min="8199" max="8448" width="9" style="36"/>
    <col min="8449" max="8449" width="38.28515625" style="36" customWidth="1"/>
    <col min="8450" max="8452" width="14.85546875" style="36" customWidth="1"/>
    <col min="8453" max="8453" width="15.7109375" style="36" customWidth="1"/>
    <col min="8454" max="8454" width="29.140625" style="36" customWidth="1"/>
    <col min="8455" max="8704" width="9" style="36"/>
    <col min="8705" max="8705" width="38.28515625" style="36" customWidth="1"/>
    <col min="8706" max="8708" width="14.85546875" style="36" customWidth="1"/>
    <col min="8709" max="8709" width="15.7109375" style="36" customWidth="1"/>
    <col min="8710" max="8710" width="29.140625" style="36" customWidth="1"/>
    <col min="8711" max="8960" width="9" style="36"/>
    <col min="8961" max="8961" width="38.28515625" style="36" customWidth="1"/>
    <col min="8962" max="8964" width="14.85546875" style="36" customWidth="1"/>
    <col min="8965" max="8965" width="15.7109375" style="36" customWidth="1"/>
    <col min="8966" max="8966" width="29.140625" style="36" customWidth="1"/>
    <col min="8967" max="9216" width="9" style="36"/>
    <col min="9217" max="9217" width="38.28515625" style="36" customWidth="1"/>
    <col min="9218" max="9220" width="14.85546875" style="36" customWidth="1"/>
    <col min="9221" max="9221" width="15.7109375" style="36" customWidth="1"/>
    <col min="9222" max="9222" width="29.140625" style="36" customWidth="1"/>
    <col min="9223" max="9472" width="9" style="36"/>
    <col min="9473" max="9473" width="38.28515625" style="36" customWidth="1"/>
    <col min="9474" max="9476" width="14.85546875" style="36" customWidth="1"/>
    <col min="9477" max="9477" width="15.7109375" style="36" customWidth="1"/>
    <col min="9478" max="9478" width="29.140625" style="36" customWidth="1"/>
    <col min="9479" max="9728" width="9" style="36"/>
    <col min="9729" max="9729" width="38.28515625" style="36" customWidth="1"/>
    <col min="9730" max="9732" width="14.85546875" style="36" customWidth="1"/>
    <col min="9733" max="9733" width="15.7109375" style="36" customWidth="1"/>
    <col min="9734" max="9734" width="29.140625" style="36" customWidth="1"/>
    <col min="9735" max="9984" width="9" style="36"/>
    <col min="9985" max="9985" width="38.28515625" style="36" customWidth="1"/>
    <col min="9986" max="9988" width="14.85546875" style="36" customWidth="1"/>
    <col min="9989" max="9989" width="15.7109375" style="36" customWidth="1"/>
    <col min="9990" max="9990" width="29.140625" style="36" customWidth="1"/>
    <col min="9991" max="10240" width="9" style="36"/>
    <col min="10241" max="10241" width="38.28515625" style="36" customWidth="1"/>
    <col min="10242" max="10244" width="14.85546875" style="36" customWidth="1"/>
    <col min="10245" max="10245" width="15.7109375" style="36" customWidth="1"/>
    <col min="10246" max="10246" width="29.140625" style="36" customWidth="1"/>
    <col min="10247" max="10496" width="9" style="36"/>
    <col min="10497" max="10497" width="38.28515625" style="36" customWidth="1"/>
    <col min="10498" max="10500" width="14.85546875" style="36" customWidth="1"/>
    <col min="10501" max="10501" width="15.7109375" style="36" customWidth="1"/>
    <col min="10502" max="10502" width="29.140625" style="36" customWidth="1"/>
    <col min="10503" max="10752" width="9" style="36"/>
    <col min="10753" max="10753" width="38.28515625" style="36" customWidth="1"/>
    <col min="10754" max="10756" width="14.85546875" style="36" customWidth="1"/>
    <col min="10757" max="10757" width="15.7109375" style="36" customWidth="1"/>
    <col min="10758" max="10758" width="29.140625" style="36" customWidth="1"/>
    <col min="10759" max="11008" width="9" style="36"/>
    <col min="11009" max="11009" width="38.28515625" style="36" customWidth="1"/>
    <col min="11010" max="11012" width="14.85546875" style="36" customWidth="1"/>
    <col min="11013" max="11013" width="15.7109375" style="36" customWidth="1"/>
    <col min="11014" max="11014" width="29.140625" style="36" customWidth="1"/>
    <col min="11015" max="11264" width="9" style="36"/>
    <col min="11265" max="11265" width="38.28515625" style="36" customWidth="1"/>
    <col min="11266" max="11268" width="14.85546875" style="36" customWidth="1"/>
    <col min="11269" max="11269" width="15.7109375" style="36" customWidth="1"/>
    <col min="11270" max="11270" width="29.140625" style="36" customWidth="1"/>
    <col min="11271" max="11520" width="9" style="36"/>
    <col min="11521" max="11521" width="38.28515625" style="36" customWidth="1"/>
    <col min="11522" max="11524" width="14.85546875" style="36" customWidth="1"/>
    <col min="11525" max="11525" width="15.7109375" style="36" customWidth="1"/>
    <col min="11526" max="11526" width="29.140625" style="36" customWidth="1"/>
    <col min="11527" max="11776" width="9" style="36"/>
    <col min="11777" max="11777" width="38.28515625" style="36" customWidth="1"/>
    <col min="11778" max="11780" width="14.85546875" style="36" customWidth="1"/>
    <col min="11781" max="11781" width="15.7109375" style="36" customWidth="1"/>
    <col min="11782" max="11782" width="29.140625" style="36" customWidth="1"/>
    <col min="11783" max="12032" width="9" style="36"/>
    <col min="12033" max="12033" width="38.28515625" style="36" customWidth="1"/>
    <col min="12034" max="12036" width="14.85546875" style="36" customWidth="1"/>
    <col min="12037" max="12037" width="15.7109375" style="36" customWidth="1"/>
    <col min="12038" max="12038" width="29.140625" style="36" customWidth="1"/>
    <col min="12039" max="12288" width="9" style="36"/>
    <col min="12289" max="12289" width="38.28515625" style="36" customWidth="1"/>
    <col min="12290" max="12292" width="14.85546875" style="36" customWidth="1"/>
    <col min="12293" max="12293" width="15.7109375" style="36" customWidth="1"/>
    <col min="12294" max="12294" width="29.140625" style="36" customWidth="1"/>
    <col min="12295" max="12544" width="9" style="36"/>
    <col min="12545" max="12545" width="38.28515625" style="36" customWidth="1"/>
    <col min="12546" max="12548" width="14.85546875" style="36" customWidth="1"/>
    <col min="12549" max="12549" width="15.7109375" style="36" customWidth="1"/>
    <col min="12550" max="12550" width="29.140625" style="36" customWidth="1"/>
    <col min="12551" max="12800" width="9" style="36"/>
    <col min="12801" max="12801" width="38.28515625" style="36" customWidth="1"/>
    <col min="12802" max="12804" width="14.85546875" style="36" customWidth="1"/>
    <col min="12805" max="12805" width="15.7109375" style="36" customWidth="1"/>
    <col min="12806" max="12806" width="29.140625" style="36" customWidth="1"/>
    <col min="12807" max="13056" width="9" style="36"/>
    <col min="13057" max="13057" width="38.28515625" style="36" customWidth="1"/>
    <col min="13058" max="13060" width="14.85546875" style="36" customWidth="1"/>
    <col min="13061" max="13061" width="15.7109375" style="36" customWidth="1"/>
    <col min="13062" max="13062" width="29.140625" style="36" customWidth="1"/>
    <col min="13063" max="13312" width="9" style="36"/>
    <col min="13313" max="13313" width="38.28515625" style="36" customWidth="1"/>
    <col min="13314" max="13316" width="14.85546875" style="36" customWidth="1"/>
    <col min="13317" max="13317" width="15.7109375" style="36" customWidth="1"/>
    <col min="13318" max="13318" width="29.140625" style="36" customWidth="1"/>
    <col min="13319" max="13568" width="9" style="36"/>
    <col min="13569" max="13569" width="38.28515625" style="36" customWidth="1"/>
    <col min="13570" max="13572" width="14.85546875" style="36" customWidth="1"/>
    <col min="13573" max="13573" width="15.7109375" style="36" customWidth="1"/>
    <col min="13574" max="13574" width="29.140625" style="36" customWidth="1"/>
    <col min="13575" max="13824" width="9" style="36"/>
    <col min="13825" max="13825" width="38.28515625" style="36" customWidth="1"/>
    <col min="13826" max="13828" width="14.85546875" style="36" customWidth="1"/>
    <col min="13829" max="13829" width="15.7109375" style="36" customWidth="1"/>
    <col min="13830" max="13830" width="29.140625" style="36" customWidth="1"/>
    <col min="13831" max="14080" width="9" style="36"/>
    <col min="14081" max="14081" width="38.28515625" style="36" customWidth="1"/>
    <col min="14082" max="14084" width="14.85546875" style="36" customWidth="1"/>
    <col min="14085" max="14085" width="15.7109375" style="36" customWidth="1"/>
    <col min="14086" max="14086" width="29.140625" style="36" customWidth="1"/>
    <col min="14087" max="14336" width="9" style="36"/>
    <col min="14337" max="14337" width="38.28515625" style="36" customWidth="1"/>
    <col min="14338" max="14340" width="14.85546875" style="36" customWidth="1"/>
    <col min="14341" max="14341" width="15.7109375" style="36" customWidth="1"/>
    <col min="14342" max="14342" width="29.140625" style="36" customWidth="1"/>
    <col min="14343" max="14592" width="9" style="36"/>
    <col min="14593" max="14593" width="38.28515625" style="36" customWidth="1"/>
    <col min="14594" max="14596" width="14.85546875" style="36" customWidth="1"/>
    <col min="14597" max="14597" width="15.7109375" style="36" customWidth="1"/>
    <col min="14598" max="14598" width="29.140625" style="36" customWidth="1"/>
    <col min="14599" max="14848" width="9" style="36"/>
    <col min="14849" max="14849" width="38.28515625" style="36" customWidth="1"/>
    <col min="14850" max="14852" width="14.85546875" style="36" customWidth="1"/>
    <col min="14853" max="14853" width="15.7109375" style="36" customWidth="1"/>
    <col min="14854" max="14854" width="29.140625" style="36" customWidth="1"/>
    <col min="14855" max="15104" width="9" style="36"/>
    <col min="15105" max="15105" width="38.28515625" style="36" customWidth="1"/>
    <col min="15106" max="15108" width="14.85546875" style="36" customWidth="1"/>
    <col min="15109" max="15109" width="15.7109375" style="36" customWidth="1"/>
    <col min="15110" max="15110" width="29.140625" style="36" customWidth="1"/>
    <col min="15111" max="15360" width="9" style="36"/>
    <col min="15361" max="15361" width="38.28515625" style="36" customWidth="1"/>
    <col min="15362" max="15364" width="14.85546875" style="36" customWidth="1"/>
    <col min="15365" max="15365" width="15.7109375" style="36" customWidth="1"/>
    <col min="15366" max="15366" width="29.140625" style="36" customWidth="1"/>
    <col min="15367" max="15616" width="9" style="36"/>
    <col min="15617" max="15617" width="38.28515625" style="36" customWidth="1"/>
    <col min="15618" max="15620" width="14.85546875" style="36" customWidth="1"/>
    <col min="15621" max="15621" width="15.7109375" style="36" customWidth="1"/>
    <col min="15622" max="15622" width="29.140625" style="36" customWidth="1"/>
    <col min="15623" max="15872" width="9" style="36"/>
    <col min="15873" max="15873" width="38.28515625" style="36" customWidth="1"/>
    <col min="15874" max="15876" width="14.85546875" style="36" customWidth="1"/>
    <col min="15877" max="15877" width="15.7109375" style="36" customWidth="1"/>
    <col min="15878" max="15878" width="29.140625" style="36" customWidth="1"/>
    <col min="15879" max="16128" width="9" style="36"/>
    <col min="16129" max="16129" width="38.28515625" style="36" customWidth="1"/>
    <col min="16130" max="16132" width="14.85546875" style="36" customWidth="1"/>
    <col min="16133" max="16133" width="15.7109375" style="36" customWidth="1"/>
    <col min="16134" max="16134" width="29.140625" style="36" customWidth="1"/>
    <col min="16135" max="16384" width="9" style="36"/>
  </cols>
  <sheetData>
    <row r="1" spans="1:6" x14ac:dyDescent="0.2">
      <c r="F1" s="36"/>
    </row>
    <row r="2" spans="1:6" x14ac:dyDescent="0.2">
      <c r="F2" s="36"/>
    </row>
    <row r="3" spans="1:6" x14ac:dyDescent="0.2">
      <c r="F3" s="36"/>
    </row>
    <row r="4" spans="1:6" x14ac:dyDescent="0.2">
      <c r="F4" s="36"/>
    </row>
    <row r="5" spans="1:6" ht="12.75" customHeight="1" x14ac:dyDescent="0.2">
      <c r="A5" s="153" t="s">
        <v>173</v>
      </c>
      <c r="B5" s="153"/>
      <c r="C5" s="153"/>
      <c r="D5" s="153"/>
      <c r="E5" s="153"/>
      <c r="F5" s="153"/>
    </row>
    <row r="6" spans="1:6" s="37" customFormat="1" ht="15.75" customHeight="1" x14ac:dyDescent="0.2">
      <c r="A6" s="153"/>
      <c r="B6" s="153"/>
      <c r="C6" s="153"/>
      <c r="D6" s="153"/>
      <c r="E6" s="153"/>
      <c r="F6" s="153"/>
    </row>
    <row r="7" spans="1:6" s="37" customFormat="1" ht="12.75" customHeight="1" x14ac:dyDescent="0.2">
      <c r="A7" s="154"/>
      <c r="B7" s="154"/>
      <c r="C7" s="154"/>
      <c r="D7" s="154"/>
      <c r="E7" s="154"/>
      <c r="F7" s="154"/>
    </row>
    <row r="8" spans="1:6" ht="63" x14ac:dyDescent="0.2">
      <c r="A8" s="111" t="s">
        <v>144</v>
      </c>
      <c r="B8" s="112" t="s">
        <v>149</v>
      </c>
      <c r="C8" s="112" t="s">
        <v>150</v>
      </c>
      <c r="D8" s="112" t="s">
        <v>151</v>
      </c>
      <c r="E8" s="113" t="s">
        <v>152</v>
      </c>
      <c r="F8" s="114" t="s">
        <v>174</v>
      </c>
    </row>
    <row r="9" spans="1:6" s="38" customFormat="1" ht="15.75" x14ac:dyDescent="0.25">
      <c r="A9" s="53" t="s">
        <v>2</v>
      </c>
      <c r="B9" s="137" t="s">
        <v>175</v>
      </c>
      <c r="C9" s="137" t="s">
        <v>175</v>
      </c>
      <c r="D9" s="137" t="s">
        <v>175</v>
      </c>
      <c r="E9" s="137" t="s">
        <v>175</v>
      </c>
      <c r="F9" s="131" t="s">
        <v>178</v>
      </c>
    </row>
    <row r="10" spans="1:6" s="38" customFormat="1" ht="15.75" x14ac:dyDescent="0.25">
      <c r="A10" s="53" t="s">
        <v>3</v>
      </c>
      <c r="B10" s="137" t="s">
        <v>175</v>
      </c>
      <c r="C10" s="137" t="s">
        <v>175</v>
      </c>
      <c r="D10" s="137" t="s">
        <v>175</v>
      </c>
      <c r="E10" s="137" t="s">
        <v>175</v>
      </c>
      <c r="F10" s="131" t="s">
        <v>178</v>
      </c>
    </row>
    <row r="11" spans="1:6" s="38" customFormat="1" ht="15.75" x14ac:dyDescent="0.25">
      <c r="A11" s="53" t="s">
        <v>4</v>
      </c>
      <c r="B11" s="137" t="s">
        <v>175</v>
      </c>
      <c r="C11" s="137" t="s">
        <v>176</v>
      </c>
      <c r="D11" s="137" t="s">
        <v>176</v>
      </c>
      <c r="E11" s="137" t="s">
        <v>176</v>
      </c>
      <c r="F11" s="131" t="s">
        <v>177</v>
      </c>
    </row>
    <row r="12" spans="1:6" s="38" customFormat="1" ht="15.75" x14ac:dyDescent="0.25">
      <c r="A12" s="53" t="s">
        <v>5</v>
      </c>
      <c r="B12" s="137" t="s">
        <v>175</v>
      </c>
      <c r="C12" s="137" t="s">
        <v>176</v>
      </c>
      <c r="D12" s="137" t="s">
        <v>175</v>
      </c>
      <c r="E12" s="137" t="s">
        <v>175</v>
      </c>
      <c r="F12" s="131" t="s">
        <v>177</v>
      </c>
    </row>
    <row r="13" spans="1:6" s="38" customFormat="1" ht="15.75" x14ac:dyDescent="0.25">
      <c r="A13" s="53" t="s">
        <v>6</v>
      </c>
      <c r="B13" s="137" t="s">
        <v>175</v>
      </c>
      <c r="C13" s="137" t="s">
        <v>175</v>
      </c>
      <c r="D13" s="137" t="s">
        <v>175</v>
      </c>
      <c r="E13" s="137" t="s">
        <v>175</v>
      </c>
      <c r="F13" s="131" t="s">
        <v>178</v>
      </c>
    </row>
    <row r="14" spans="1:6" s="38" customFormat="1" ht="15.75" x14ac:dyDescent="0.25">
      <c r="A14" s="53" t="s">
        <v>7</v>
      </c>
      <c r="B14" s="137" t="s">
        <v>175</v>
      </c>
      <c r="C14" s="137" t="s">
        <v>175</v>
      </c>
      <c r="D14" s="137" t="s">
        <v>175</v>
      </c>
      <c r="E14" s="137" t="s">
        <v>175</v>
      </c>
      <c r="F14" s="131" t="s">
        <v>178</v>
      </c>
    </row>
    <row r="15" spans="1:6" s="38" customFormat="1" ht="15.75" x14ac:dyDescent="0.25">
      <c r="A15" s="53" t="s">
        <v>8</v>
      </c>
      <c r="B15" s="137" t="s">
        <v>175</v>
      </c>
      <c r="C15" s="137" t="s">
        <v>175</v>
      </c>
      <c r="D15" s="137" t="s">
        <v>175</v>
      </c>
      <c r="E15" s="137" t="s">
        <v>175</v>
      </c>
      <c r="F15" s="131" t="s">
        <v>178</v>
      </c>
    </row>
    <row r="16" spans="1:6" s="38" customFormat="1" ht="15.75" x14ac:dyDescent="0.25">
      <c r="A16" s="53" t="s">
        <v>9</v>
      </c>
      <c r="B16" s="137" t="s">
        <v>175</v>
      </c>
      <c r="C16" s="137" t="s">
        <v>175</v>
      </c>
      <c r="D16" s="137" t="s">
        <v>175</v>
      </c>
      <c r="E16" s="137" t="s">
        <v>175</v>
      </c>
      <c r="F16" s="131" t="s">
        <v>178</v>
      </c>
    </row>
    <row r="17" spans="1:6" s="38" customFormat="1" ht="15.75" x14ac:dyDescent="0.25">
      <c r="A17" s="53" t="s">
        <v>10</v>
      </c>
      <c r="B17" s="137" t="s">
        <v>175</v>
      </c>
      <c r="C17" s="137" t="s">
        <v>175</v>
      </c>
      <c r="D17" s="137" t="s">
        <v>175</v>
      </c>
      <c r="E17" s="137" t="s">
        <v>175</v>
      </c>
      <c r="F17" s="131" t="s">
        <v>178</v>
      </c>
    </row>
    <row r="18" spans="1:6" s="38" customFormat="1" ht="15.75" x14ac:dyDescent="0.25">
      <c r="A18" s="53" t="s">
        <v>11</v>
      </c>
      <c r="B18" s="137" t="s">
        <v>175</v>
      </c>
      <c r="C18" s="137" t="s">
        <v>175</v>
      </c>
      <c r="D18" s="137" t="s">
        <v>175</v>
      </c>
      <c r="E18" s="137" t="s">
        <v>175</v>
      </c>
      <c r="F18" s="131" t="s">
        <v>178</v>
      </c>
    </row>
    <row r="19" spans="1:6" s="38" customFormat="1" ht="15.75" x14ac:dyDescent="0.25">
      <c r="A19" s="53" t="s">
        <v>12</v>
      </c>
      <c r="B19" s="137" t="s">
        <v>175</v>
      </c>
      <c r="C19" s="137" t="s">
        <v>175</v>
      </c>
      <c r="D19" s="137" t="s">
        <v>175</v>
      </c>
      <c r="E19" s="137" t="s">
        <v>175</v>
      </c>
      <c r="F19" s="131" t="s">
        <v>178</v>
      </c>
    </row>
    <row r="20" spans="1:6" s="38" customFormat="1" ht="15.75" x14ac:dyDescent="0.25">
      <c r="A20" s="53" t="s">
        <v>13</v>
      </c>
      <c r="B20" s="137" t="s">
        <v>175</v>
      </c>
      <c r="C20" s="137" t="s">
        <v>175</v>
      </c>
      <c r="D20" s="137" t="s">
        <v>175</v>
      </c>
      <c r="E20" s="137" t="s">
        <v>176</v>
      </c>
      <c r="F20" s="131" t="s">
        <v>177</v>
      </c>
    </row>
    <row r="21" spans="1:6" s="38" customFormat="1" ht="15.75" x14ac:dyDescent="0.25">
      <c r="A21" s="53" t="s">
        <v>14</v>
      </c>
      <c r="B21" s="137" t="s">
        <v>175</v>
      </c>
      <c r="C21" s="137" t="s">
        <v>176</v>
      </c>
      <c r="D21" s="137" t="s">
        <v>175</v>
      </c>
      <c r="E21" s="137" t="s">
        <v>175</v>
      </c>
      <c r="F21" s="131" t="s">
        <v>177</v>
      </c>
    </row>
    <row r="22" spans="1:6" s="38" customFormat="1" ht="15.75" x14ac:dyDescent="0.25">
      <c r="A22" s="53" t="s">
        <v>15</v>
      </c>
      <c r="B22" s="137" t="s">
        <v>175</v>
      </c>
      <c r="C22" s="137" t="s">
        <v>175</v>
      </c>
      <c r="D22" s="137" t="s">
        <v>175</v>
      </c>
      <c r="E22" s="137" t="s">
        <v>175</v>
      </c>
      <c r="F22" s="131"/>
    </row>
    <row r="23" spans="1:6" s="38" customFormat="1" ht="15.75" x14ac:dyDescent="0.25">
      <c r="A23" s="53" t="s">
        <v>16</v>
      </c>
      <c r="B23" s="137" t="s">
        <v>175</v>
      </c>
      <c r="C23" s="137" t="s">
        <v>175</v>
      </c>
      <c r="D23" s="137" t="s">
        <v>175</v>
      </c>
      <c r="E23" s="137" t="s">
        <v>175</v>
      </c>
      <c r="F23" s="131"/>
    </row>
    <row r="24" spans="1:6" s="38" customFormat="1" ht="15.75" x14ac:dyDescent="0.25">
      <c r="A24" s="53" t="s">
        <v>17</v>
      </c>
      <c r="B24" s="137" t="s">
        <v>175</v>
      </c>
      <c r="C24" s="137" t="s">
        <v>175</v>
      </c>
      <c r="D24" s="137" t="s">
        <v>175</v>
      </c>
      <c r="E24" s="137" t="s">
        <v>175</v>
      </c>
      <c r="F24" s="131"/>
    </row>
    <row r="25" spans="1:6" s="38" customFormat="1" ht="15.75" x14ac:dyDescent="0.25">
      <c r="A25" s="53" t="s">
        <v>18</v>
      </c>
      <c r="B25" s="137" t="s">
        <v>175</v>
      </c>
      <c r="C25" s="137" t="s">
        <v>175</v>
      </c>
      <c r="D25" s="137" t="s">
        <v>175</v>
      </c>
      <c r="E25" s="137" t="s">
        <v>176</v>
      </c>
      <c r="F25" s="131" t="s">
        <v>177</v>
      </c>
    </row>
    <row r="26" spans="1:6" s="38" customFormat="1" ht="15.75" x14ac:dyDescent="0.25">
      <c r="A26" s="53" t="s">
        <v>19</v>
      </c>
      <c r="B26" s="137" t="s">
        <v>175</v>
      </c>
      <c r="C26" s="137" t="s">
        <v>175</v>
      </c>
      <c r="D26" s="137" t="s">
        <v>175</v>
      </c>
      <c r="E26" s="137" t="s">
        <v>175</v>
      </c>
      <c r="F26" s="131"/>
    </row>
    <row r="27" spans="1:6" s="38" customFormat="1" ht="15.75" x14ac:dyDescent="0.25">
      <c r="A27" s="53" t="s">
        <v>20</v>
      </c>
      <c r="B27" s="137" t="s">
        <v>175</v>
      </c>
      <c r="C27" s="137" t="s">
        <v>175</v>
      </c>
      <c r="D27" s="137" t="s">
        <v>175</v>
      </c>
      <c r="E27" s="137" t="s">
        <v>175</v>
      </c>
      <c r="F27" s="131"/>
    </row>
    <row r="28" spans="1:6" s="38" customFormat="1" ht="15.75" x14ac:dyDescent="0.25">
      <c r="A28" s="53" t="s">
        <v>21</v>
      </c>
      <c r="B28" s="137" t="s">
        <v>175</v>
      </c>
      <c r="C28" s="137" t="s">
        <v>175</v>
      </c>
      <c r="D28" s="137" t="s">
        <v>175</v>
      </c>
      <c r="E28" s="137" t="s">
        <v>175</v>
      </c>
      <c r="F28" s="131"/>
    </row>
    <row r="29" spans="1:6" s="38" customFormat="1" ht="15.75" x14ac:dyDescent="0.25">
      <c r="A29" s="53" t="s">
        <v>22</v>
      </c>
      <c r="B29" s="137" t="s">
        <v>175</v>
      </c>
      <c r="C29" s="137" t="s">
        <v>175</v>
      </c>
      <c r="D29" s="137" t="s">
        <v>175</v>
      </c>
      <c r="E29" s="137" t="s">
        <v>175</v>
      </c>
      <c r="F29" s="131"/>
    </row>
    <row r="30" spans="1:6" s="38" customFormat="1" ht="15.75" x14ac:dyDescent="0.25">
      <c r="A30" s="53" t="s">
        <v>23</v>
      </c>
      <c r="B30" s="137" t="s">
        <v>175</v>
      </c>
      <c r="C30" s="137" t="s">
        <v>175</v>
      </c>
      <c r="D30" s="137" t="s">
        <v>175</v>
      </c>
      <c r="E30" s="137" t="s">
        <v>175</v>
      </c>
      <c r="F30" s="131"/>
    </row>
    <row r="31" spans="1:6" s="38" customFormat="1" ht="15.75" x14ac:dyDescent="0.25">
      <c r="A31" s="53" t="s">
        <v>24</v>
      </c>
      <c r="B31" s="137" t="s">
        <v>175</v>
      </c>
      <c r="C31" s="137" t="s">
        <v>175</v>
      </c>
      <c r="D31" s="137" t="s">
        <v>175</v>
      </c>
      <c r="E31" s="137" t="s">
        <v>175</v>
      </c>
      <c r="F31" s="131"/>
    </row>
    <row r="32" spans="1:6" s="38" customFormat="1" ht="15.75" x14ac:dyDescent="0.25">
      <c r="A32" s="53" t="s">
        <v>25</v>
      </c>
      <c r="B32" s="137" t="s">
        <v>175</v>
      </c>
      <c r="C32" s="137" t="s">
        <v>176</v>
      </c>
      <c r="D32" s="137" t="s">
        <v>175</v>
      </c>
      <c r="E32" s="137" t="s">
        <v>175</v>
      </c>
      <c r="F32" s="131" t="s">
        <v>177</v>
      </c>
    </row>
    <row r="33" spans="1:6" s="38" customFormat="1" ht="15.75" x14ac:dyDescent="0.25">
      <c r="A33" s="53" t="s">
        <v>26</v>
      </c>
      <c r="B33" s="137" t="s">
        <v>175</v>
      </c>
      <c r="C33" s="137" t="s">
        <v>175</v>
      </c>
      <c r="D33" s="137" t="s">
        <v>175</v>
      </c>
      <c r="E33" s="137" t="s">
        <v>176</v>
      </c>
      <c r="F33" s="131" t="s">
        <v>177</v>
      </c>
    </row>
    <row r="34" spans="1:6" s="38" customFormat="1" ht="15.75" x14ac:dyDescent="0.25">
      <c r="A34" s="53" t="s">
        <v>27</v>
      </c>
      <c r="B34" s="137" t="s">
        <v>175</v>
      </c>
      <c r="C34" s="137" t="s">
        <v>176</v>
      </c>
      <c r="D34" s="137" t="s">
        <v>175</v>
      </c>
      <c r="E34" s="137" t="s">
        <v>175</v>
      </c>
      <c r="F34" s="131" t="s">
        <v>177</v>
      </c>
    </row>
    <row r="35" spans="1:6" s="38" customFormat="1" ht="15.75" x14ac:dyDescent="0.25">
      <c r="A35" s="53" t="s">
        <v>28</v>
      </c>
      <c r="B35" s="137" t="s">
        <v>175</v>
      </c>
      <c r="C35" s="137" t="s">
        <v>175</v>
      </c>
      <c r="D35" s="137" t="s">
        <v>175</v>
      </c>
      <c r="E35" s="137" t="s">
        <v>176</v>
      </c>
      <c r="F35" s="131" t="s">
        <v>177</v>
      </c>
    </row>
    <row r="36" spans="1:6" s="38" customFormat="1" ht="15.75" x14ac:dyDescent="0.25">
      <c r="A36" s="53" t="s">
        <v>29</v>
      </c>
      <c r="B36" s="137" t="s">
        <v>175</v>
      </c>
      <c r="C36" s="137" t="s">
        <v>175</v>
      </c>
      <c r="D36" s="137" t="s">
        <v>175</v>
      </c>
      <c r="E36" s="137" t="s">
        <v>175</v>
      </c>
      <c r="F36" s="131"/>
    </row>
    <row r="37" spans="1:6" s="38" customFormat="1" ht="15.75" x14ac:dyDescent="0.25">
      <c r="A37" s="53" t="s">
        <v>30</v>
      </c>
      <c r="B37" s="137" t="s">
        <v>175</v>
      </c>
      <c r="C37" s="137" t="s">
        <v>175</v>
      </c>
      <c r="D37" s="137" t="s">
        <v>175</v>
      </c>
      <c r="E37" s="137" t="s">
        <v>175</v>
      </c>
      <c r="F37" s="131"/>
    </row>
    <row r="38" spans="1:6" s="38" customFormat="1" ht="15.75" x14ac:dyDescent="0.25">
      <c r="A38" s="53" t="s">
        <v>31</v>
      </c>
      <c r="B38" s="137" t="s">
        <v>176</v>
      </c>
      <c r="C38" s="137" t="s">
        <v>175</v>
      </c>
      <c r="D38" s="137" t="s">
        <v>175</v>
      </c>
      <c r="E38" s="137" t="s">
        <v>175</v>
      </c>
      <c r="F38" s="131" t="s">
        <v>177</v>
      </c>
    </row>
    <row r="39" spans="1:6" s="38" customFormat="1" ht="15.75" x14ac:dyDescent="0.25">
      <c r="A39" s="53" t="s">
        <v>32</v>
      </c>
      <c r="B39" s="137" t="s">
        <v>175</v>
      </c>
      <c r="C39" s="137" t="s">
        <v>175</v>
      </c>
      <c r="D39" s="137" t="s">
        <v>175</v>
      </c>
      <c r="E39" s="137" t="s">
        <v>175</v>
      </c>
      <c r="F39" s="131"/>
    </row>
    <row r="40" spans="1:6" s="38" customFormat="1" ht="15.75" x14ac:dyDescent="0.25">
      <c r="A40" s="53" t="s">
        <v>33</v>
      </c>
      <c r="B40" s="137" t="s">
        <v>175</v>
      </c>
      <c r="C40" s="137" t="s">
        <v>175</v>
      </c>
      <c r="D40" s="137" t="s">
        <v>175</v>
      </c>
      <c r="E40" s="137" t="s">
        <v>175</v>
      </c>
      <c r="F40" s="131"/>
    </row>
    <row r="41" spans="1:6" s="38" customFormat="1" ht="15.75" x14ac:dyDescent="0.25">
      <c r="A41" s="53" t="s">
        <v>34</v>
      </c>
      <c r="B41" s="137" t="s">
        <v>175</v>
      </c>
      <c r="C41" s="137" t="s">
        <v>175</v>
      </c>
      <c r="D41" s="138" t="s">
        <v>175</v>
      </c>
      <c r="E41" s="137" t="s">
        <v>175</v>
      </c>
      <c r="F41" s="131"/>
    </row>
    <row r="42" spans="1:6" s="38" customFormat="1" ht="15.75" x14ac:dyDescent="0.25">
      <c r="A42" s="53" t="s">
        <v>35</v>
      </c>
      <c r="B42" s="137" t="s">
        <v>175</v>
      </c>
      <c r="C42" s="137" t="s">
        <v>176</v>
      </c>
      <c r="D42" s="137" t="s">
        <v>175</v>
      </c>
      <c r="E42" s="137" t="s">
        <v>176</v>
      </c>
      <c r="F42" s="131" t="s">
        <v>177</v>
      </c>
    </row>
    <row r="43" spans="1:6" s="38" customFormat="1" ht="15.75" x14ac:dyDescent="0.25">
      <c r="A43" s="53" t="s">
        <v>36</v>
      </c>
      <c r="B43" s="137" t="s">
        <v>175</v>
      </c>
      <c r="C43" s="137" t="s">
        <v>175</v>
      </c>
      <c r="D43" s="137" t="s">
        <v>175</v>
      </c>
      <c r="E43" s="137" t="s">
        <v>175</v>
      </c>
      <c r="F43" s="131"/>
    </row>
    <row r="44" spans="1:6" s="38" customFormat="1" ht="15.75" x14ac:dyDescent="0.25">
      <c r="A44" s="53" t="s">
        <v>37</v>
      </c>
      <c r="B44" s="137" t="s">
        <v>176</v>
      </c>
      <c r="C44" s="137" t="s">
        <v>175</v>
      </c>
      <c r="D44" s="137" t="s">
        <v>175</v>
      </c>
      <c r="E44" s="137" t="s">
        <v>176</v>
      </c>
      <c r="F44" s="131" t="s">
        <v>177</v>
      </c>
    </row>
    <row r="45" spans="1:6" s="38" customFormat="1" ht="15.75" x14ac:dyDescent="0.25">
      <c r="A45" s="53" t="s">
        <v>38</v>
      </c>
      <c r="B45" s="137" t="s">
        <v>175</v>
      </c>
      <c r="C45" s="137" t="s">
        <v>176</v>
      </c>
      <c r="D45" s="137" t="s">
        <v>175</v>
      </c>
      <c r="E45" s="137" t="s">
        <v>176</v>
      </c>
      <c r="F45" s="131" t="s">
        <v>177</v>
      </c>
    </row>
    <row r="46" spans="1:6" s="38" customFormat="1" ht="15.75" x14ac:dyDescent="0.25">
      <c r="A46" s="53" t="s">
        <v>39</v>
      </c>
      <c r="B46" s="137" t="s">
        <v>175</v>
      </c>
      <c r="C46" s="137" t="s">
        <v>175</v>
      </c>
      <c r="D46" s="137" t="s">
        <v>175</v>
      </c>
      <c r="E46" s="137" t="s">
        <v>175</v>
      </c>
      <c r="F46" s="131"/>
    </row>
    <row r="47" spans="1:6" s="38" customFormat="1" ht="15.75" x14ac:dyDescent="0.25">
      <c r="A47" s="53" t="s">
        <v>40</v>
      </c>
      <c r="B47" s="137" t="s">
        <v>175</v>
      </c>
      <c r="C47" s="137" t="s">
        <v>175</v>
      </c>
      <c r="D47" s="137" t="s">
        <v>175</v>
      </c>
      <c r="E47" s="137" t="s">
        <v>175</v>
      </c>
      <c r="F47" s="131"/>
    </row>
    <row r="48" spans="1:6" s="38" customFormat="1" ht="15.75" x14ac:dyDescent="0.25">
      <c r="A48" s="53" t="s">
        <v>41</v>
      </c>
      <c r="B48" s="137" t="s">
        <v>175</v>
      </c>
      <c r="C48" s="137" t="s">
        <v>175</v>
      </c>
      <c r="D48" s="137" t="s">
        <v>175</v>
      </c>
      <c r="E48" s="138" t="s">
        <v>175</v>
      </c>
      <c r="F48" s="131"/>
    </row>
    <row r="49" spans="1:6" s="38" customFormat="1" ht="15.75" x14ac:dyDescent="0.25">
      <c r="A49" s="53" t="s">
        <v>42</v>
      </c>
      <c r="B49" s="137" t="s">
        <v>175</v>
      </c>
      <c r="C49" s="137" t="s">
        <v>175</v>
      </c>
      <c r="D49" s="137" t="s">
        <v>175</v>
      </c>
      <c r="E49" s="138" t="s">
        <v>175</v>
      </c>
      <c r="F49" s="131"/>
    </row>
    <row r="50" spans="1:6" s="38" customFormat="1" ht="15.75" x14ac:dyDescent="0.25">
      <c r="A50" s="53" t="s">
        <v>43</v>
      </c>
      <c r="B50" s="137" t="s">
        <v>175</v>
      </c>
      <c r="C50" s="137" t="s">
        <v>175</v>
      </c>
      <c r="D50" s="137" t="s">
        <v>175</v>
      </c>
      <c r="E50" s="138" t="s">
        <v>175</v>
      </c>
      <c r="F50" s="131"/>
    </row>
    <row r="51" spans="1:6" s="38" customFormat="1" ht="15.75" x14ac:dyDescent="0.25">
      <c r="A51" s="53" t="s">
        <v>93</v>
      </c>
      <c r="B51" s="137" t="s">
        <v>175</v>
      </c>
      <c r="C51" s="137" t="s">
        <v>175</v>
      </c>
      <c r="D51" s="137" t="s">
        <v>175</v>
      </c>
      <c r="E51" s="137" t="s">
        <v>175</v>
      </c>
      <c r="F51" s="131"/>
    </row>
    <row r="52" spans="1:6" s="38" customFormat="1" ht="15.75" x14ac:dyDescent="0.25">
      <c r="A52" s="53" t="s">
        <v>44</v>
      </c>
      <c r="B52" s="137" t="s">
        <v>175</v>
      </c>
      <c r="C52" s="137" t="s">
        <v>175</v>
      </c>
      <c r="D52" s="137" t="s">
        <v>175</v>
      </c>
      <c r="E52" s="137" t="s">
        <v>175</v>
      </c>
      <c r="F52" s="131"/>
    </row>
    <row r="53" spans="1:6" s="38" customFormat="1" ht="15.75" x14ac:dyDescent="0.25">
      <c r="A53" s="53" t="s">
        <v>45</v>
      </c>
      <c r="B53" s="137" t="s">
        <v>175</v>
      </c>
      <c r="C53" s="137" t="s">
        <v>175</v>
      </c>
      <c r="D53" s="137" t="s">
        <v>175</v>
      </c>
      <c r="E53" s="137" t="s">
        <v>175</v>
      </c>
      <c r="F53" s="131"/>
    </row>
    <row r="54" spans="1:6" s="38" customFormat="1" ht="15.75" x14ac:dyDescent="0.25">
      <c r="A54" s="53" t="s">
        <v>46</v>
      </c>
      <c r="B54" s="137" t="s">
        <v>175</v>
      </c>
      <c r="C54" s="137" t="s">
        <v>175</v>
      </c>
      <c r="D54" s="137" t="s">
        <v>175</v>
      </c>
      <c r="E54" s="137" t="s">
        <v>175</v>
      </c>
      <c r="F54" s="131"/>
    </row>
    <row r="55" spans="1:6" s="38" customFormat="1" ht="15.75" x14ac:dyDescent="0.25">
      <c r="A55" s="53" t="s">
        <v>47</v>
      </c>
      <c r="B55" s="137" t="s">
        <v>175</v>
      </c>
      <c r="C55" s="137" t="s">
        <v>175</v>
      </c>
      <c r="D55" s="138" t="s">
        <v>175</v>
      </c>
      <c r="E55" s="137" t="s">
        <v>175</v>
      </c>
      <c r="F55" s="131"/>
    </row>
    <row r="56" spans="1:6" s="38" customFormat="1" ht="15.75" x14ac:dyDescent="0.25">
      <c r="A56" s="53" t="s">
        <v>48</v>
      </c>
      <c r="B56" s="137" t="s">
        <v>175</v>
      </c>
      <c r="C56" s="137" t="s">
        <v>175</v>
      </c>
      <c r="D56" s="137" t="s">
        <v>175</v>
      </c>
      <c r="E56" s="138" t="s">
        <v>175</v>
      </c>
      <c r="F56" s="131"/>
    </row>
    <row r="57" spans="1:6" s="38" customFormat="1" ht="15.75" x14ac:dyDescent="0.25">
      <c r="A57" s="53" t="s">
        <v>49</v>
      </c>
      <c r="B57" s="137" t="s">
        <v>175</v>
      </c>
      <c r="C57" s="137" t="s">
        <v>175</v>
      </c>
      <c r="D57" s="137" t="s">
        <v>175</v>
      </c>
      <c r="E57" s="137" t="s">
        <v>175</v>
      </c>
      <c r="F57" s="131"/>
    </row>
    <row r="58" spans="1:6" s="38" customFormat="1" ht="15.75" x14ac:dyDescent="0.25">
      <c r="A58" s="53" t="s">
        <v>50</v>
      </c>
      <c r="B58" s="137" t="s">
        <v>175</v>
      </c>
      <c r="C58" s="137" t="s">
        <v>175</v>
      </c>
      <c r="D58" s="137" t="s">
        <v>175</v>
      </c>
      <c r="E58" s="137" t="s">
        <v>175</v>
      </c>
      <c r="F58" s="131"/>
    </row>
    <row r="59" spans="1:6" s="38" customFormat="1" ht="15.75" x14ac:dyDescent="0.25">
      <c r="A59" s="53" t="s">
        <v>51</v>
      </c>
      <c r="B59" s="137" t="s">
        <v>175</v>
      </c>
      <c r="C59" s="137" t="s">
        <v>175</v>
      </c>
      <c r="D59" s="137" t="s">
        <v>175</v>
      </c>
      <c r="E59" s="137" t="s">
        <v>175</v>
      </c>
      <c r="F59" s="131"/>
    </row>
    <row r="60" spans="1:6" s="38" customFormat="1" ht="15.75" x14ac:dyDescent="0.25">
      <c r="A60" s="53" t="s">
        <v>52</v>
      </c>
      <c r="B60" s="137" t="s">
        <v>176</v>
      </c>
      <c r="C60" s="137" t="s">
        <v>175</v>
      </c>
      <c r="D60" s="137" t="s">
        <v>176</v>
      </c>
      <c r="E60" s="137" t="s">
        <v>176</v>
      </c>
      <c r="F60" s="131" t="s">
        <v>177</v>
      </c>
    </row>
    <row r="61" spans="1:6" s="38" customFormat="1" ht="15.75" x14ac:dyDescent="0.25">
      <c r="A61" s="53" t="s">
        <v>132</v>
      </c>
      <c r="B61" s="137" t="s">
        <v>176</v>
      </c>
      <c r="C61" s="137" t="s">
        <v>175</v>
      </c>
      <c r="D61" s="137" t="s">
        <v>175</v>
      </c>
      <c r="E61" s="137" t="s">
        <v>176</v>
      </c>
      <c r="F61" s="131" t="s">
        <v>177</v>
      </c>
    </row>
    <row r="62" spans="1:6" s="38" customFormat="1" ht="15.75" x14ac:dyDescent="0.25">
      <c r="A62" s="53" t="s">
        <v>53</v>
      </c>
      <c r="B62" s="137" t="s">
        <v>175</v>
      </c>
      <c r="C62" s="137" t="s">
        <v>175</v>
      </c>
      <c r="D62" s="137" t="s">
        <v>175</v>
      </c>
      <c r="E62" s="137" t="s">
        <v>175</v>
      </c>
      <c r="F62" s="131"/>
    </row>
    <row r="63" spans="1:6" s="38" customFormat="1" ht="15.75" x14ac:dyDescent="0.25">
      <c r="A63" s="53" t="s">
        <v>54</v>
      </c>
      <c r="B63" s="137" t="s">
        <v>175</v>
      </c>
      <c r="C63" s="137" t="s">
        <v>175</v>
      </c>
      <c r="D63" s="137" t="s">
        <v>175</v>
      </c>
      <c r="E63" s="137" t="s">
        <v>176</v>
      </c>
      <c r="F63" s="131" t="s">
        <v>177</v>
      </c>
    </row>
    <row r="64" spans="1:6" s="38" customFormat="1" ht="15.75" x14ac:dyDescent="0.25">
      <c r="A64" s="53" t="s">
        <v>55</v>
      </c>
      <c r="B64" s="137" t="s">
        <v>175</v>
      </c>
      <c r="C64" s="137" t="s">
        <v>175</v>
      </c>
      <c r="D64" s="137" t="s">
        <v>175</v>
      </c>
      <c r="E64" s="137" t="s">
        <v>175</v>
      </c>
      <c r="F64" s="131"/>
    </row>
    <row r="65" spans="1:10" s="38" customFormat="1" ht="15.75" x14ac:dyDescent="0.25">
      <c r="A65" s="53" t="s">
        <v>56</v>
      </c>
      <c r="B65" s="137" t="s">
        <v>175</v>
      </c>
      <c r="C65" s="137" t="s">
        <v>175</v>
      </c>
      <c r="D65" s="137" t="s">
        <v>175</v>
      </c>
      <c r="E65" s="137" t="s">
        <v>176</v>
      </c>
      <c r="F65" s="131" t="s">
        <v>177</v>
      </c>
    </row>
    <row r="66" spans="1:10" ht="15.75" x14ac:dyDescent="0.25">
      <c r="A66" s="53" t="s">
        <v>57</v>
      </c>
      <c r="B66" s="137" t="s">
        <v>175</v>
      </c>
      <c r="C66" s="137" t="s">
        <v>175</v>
      </c>
      <c r="D66" s="137" t="s">
        <v>175</v>
      </c>
      <c r="E66" s="137" t="s">
        <v>175</v>
      </c>
      <c r="F66" s="131"/>
      <c r="I66" s="38"/>
      <c r="J66" s="38"/>
    </row>
    <row r="67" spans="1:10" ht="15.75" x14ac:dyDescent="0.25">
      <c r="A67" s="53" t="s">
        <v>58</v>
      </c>
      <c r="B67" s="137" t="s">
        <v>176</v>
      </c>
      <c r="C67" s="137" t="s">
        <v>175</v>
      </c>
      <c r="D67" s="137" t="s">
        <v>175</v>
      </c>
      <c r="E67" s="137" t="s">
        <v>176</v>
      </c>
      <c r="F67" s="131" t="s">
        <v>177</v>
      </c>
      <c r="I67" s="38"/>
      <c r="J67" s="38"/>
    </row>
    <row r="68" spans="1:10" ht="15.75" x14ac:dyDescent="0.25">
      <c r="A68" s="53" t="s">
        <v>59</v>
      </c>
      <c r="B68" s="137" t="s">
        <v>175</v>
      </c>
      <c r="C68" s="137" t="s">
        <v>175</v>
      </c>
      <c r="D68" s="137" t="s">
        <v>175</v>
      </c>
      <c r="E68" s="137" t="s">
        <v>175</v>
      </c>
      <c r="F68" s="131"/>
      <c r="I68" s="38"/>
      <c r="J68" s="38"/>
    </row>
    <row r="69" spans="1:10" ht="15.75" x14ac:dyDescent="0.25">
      <c r="A69" s="53" t="s">
        <v>60</v>
      </c>
      <c r="B69" s="137" t="s">
        <v>175</v>
      </c>
      <c r="C69" s="137" t="s">
        <v>175</v>
      </c>
      <c r="D69" s="137" t="s">
        <v>175</v>
      </c>
      <c r="E69" s="137" t="s">
        <v>175</v>
      </c>
      <c r="F69" s="131"/>
      <c r="I69" s="38"/>
      <c r="J69" s="38"/>
    </row>
    <row r="70" spans="1:10" ht="15.75" x14ac:dyDescent="0.25">
      <c r="A70" s="53" t="s">
        <v>61</v>
      </c>
      <c r="B70" s="137" t="s">
        <v>175</v>
      </c>
      <c r="C70" s="137" t="s">
        <v>175</v>
      </c>
      <c r="D70" s="137" t="s">
        <v>175</v>
      </c>
      <c r="E70" s="137" t="s">
        <v>175</v>
      </c>
      <c r="F70" s="131"/>
      <c r="I70" s="38"/>
      <c r="J70" s="38"/>
    </row>
    <row r="71" spans="1:10" ht="15.75" x14ac:dyDescent="0.25">
      <c r="A71" s="53" t="s">
        <v>62</v>
      </c>
      <c r="B71" s="137" t="s">
        <v>175</v>
      </c>
      <c r="C71" s="137" t="s">
        <v>175</v>
      </c>
      <c r="D71" s="137" t="s">
        <v>175</v>
      </c>
      <c r="E71" s="137" t="s">
        <v>176</v>
      </c>
      <c r="F71" s="131" t="s">
        <v>177</v>
      </c>
      <c r="I71" s="38"/>
      <c r="J71" s="38"/>
    </row>
    <row r="72" spans="1:10" ht="15.75" x14ac:dyDescent="0.25">
      <c r="A72" s="53" t="s">
        <v>63</v>
      </c>
      <c r="B72" s="137" t="s">
        <v>176</v>
      </c>
      <c r="C72" s="137" t="s">
        <v>175</v>
      </c>
      <c r="D72" s="137" t="s">
        <v>175</v>
      </c>
      <c r="E72" s="137" t="s">
        <v>175</v>
      </c>
      <c r="F72" s="131" t="s">
        <v>177</v>
      </c>
      <c r="I72" s="38"/>
      <c r="J72" s="38"/>
    </row>
    <row r="73" spans="1:10" ht="15.75" x14ac:dyDescent="0.25">
      <c r="A73" s="53" t="s">
        <v>64</v>
      </c>
      <c r="B73" s="137" t="s">
        <v>175</v>
      </c>
      <c r="C73" s="137" t="s">
        <v>175</v>
      </c>
      <c r="D73" s="137" t="s">
        <v>175</v>
      </c>
      <c r="E73" s="137" t="s">
        <v>175</v>
      </c>
      <c r="F73" s="131"/>
      <c r="I73" s="38"/>
      <c r="J73" s="38"/>
    </row>
    <row r="74" spans="1:10" ht="15.75" x14ac:dyDescent="0.25">
      <c r="A74" s="53" t="s">
        <v>65</v>
      </c>
      <c r="B74" s="137" t="s">
        <v>175</v>
      </c>
      <c r="C74" s="137" t="s">
        <v>175</v>
      </c>
      <c r="D74" s="137" t="s">
        <v>175</v>
      </c>
      <c r="E74" s="137" t="s">
        <v>176</v>
      </c>
      <c r="F74" s="131" t="s">
        <v>177</v>
      </c>
      <c r="I74" s="38"/>
      <c r="J74" s="38"/>
    </row>
    <row r="75" spans="1:10" ht="15.75" x14ac:dyDescent="0.25">
      <c r="A75" s="53" t="s">
        <v>66</v>
      </c>
      <c r="B75" s="137" t="s">
        <v>175</v>
      </c>
      <c r="C75" s="137" t="s">
        <v>175</v>
      </c>
      <c r="D75" s="137" t="s">
        <v>175</v>
      </c>
      <c r="E75" s="137" t="s">
        <v>175</v>
      </c>
      <c r="F75" s="131"/>
      <c r="I75" s="38"/>
      <c r="J75" s="38"/>
    </row>
    <row r="76" spans="1:10" ht="15.75" x14ac:dyDescent="0.25">
      <c r="A76" s="53" t="s">
        <v>67</v>
      </c>
      <c r="B76" s="137" t="s">
        <v>176</v>
      </c>
      <c r="C76" s="137" t="s">
        <v>175</v>
      </c>
      <c r="D76" s="137" t="s">
        <v>175</v>
      </c>
      <c r="E76" s="137" t="s">
        <v>176</v>
      </c>
      <c r="F76" s="131" t="s">
        <v>177</v>
      </c>
      <c r="I76" s="38"/>
      <c r="J76" s="38"/>
    </row>
    <row r="77" spans="1:10" ht="15.75" x14ac:dyDescent="0.25">
      <c r="A77" s="53" t="s">
        <v>68</v>
      </c>
      <c r="B77" s="137" t="s">
        <v>175</v>
      </c>
      <c r="C77" s="137" t="s">
        <v>175</v>
      </c>
      <c r="D77" s="137" t="s">
        <v>175</v>
      </c>
      <c r="E77" s="137" t="s">
        <v>175</v>
      </c>
      <c r="F77" s="131"/>
      <c r="I77" s="38"/>
      <c r="J77" s="38"/>
    </row>
    <row r="78" spans="1:10" ht="15.75" x14ac:dyDescent="0.25">
      <c r="A78" s="53" t="s">
        <v>69</v>
      </c>
      <c r="B78" s="137" t="s">
        <v>175</v>
      </c>
      <c r="C78" s="137" t="s">
        <v>175</v>
      </c>
      <c r="D78" s="137" t="s">
        <v>175</v>
      </c>
      <c r="E78" s="137" t="s">
        <v>176</v>
      </c>
      <c r="F78" s="131" t="s">
        <v>177</v>
      </c>
      <c r="I78" s="38"/>
      <c r="J78" s="38"/>
    </row>
    <row r="79" spans="1:10" ht="15.75" x14ac:dyDescent="0.25">
      <c r="A79" s="53" t="s">
        <v>70</v>
      </c>
      <c r="B79" s="137" t="s">
        <v>176</v>
      </c>
      <c r="C79" s="137" t="s">
        <v>175</v>
      </c>
      <c r="D79" s="137" t="s">
        <v>175</v>
      </c>
      <c r="E79" s="137" t="s">
        <v>176</v>
      </c>
      <c r="F79" s="131" t="s">
        <v>177</v>
      </c>
      <c r="I79" s="38"/>
      <c r="J79" s="38"/>
    </row>
    <row r="80" spans="1:10" ht="15.75" x14ac:dyDescent="0.25">
      <c r="A80" s="53" t="s">
        <v>71</v>
      </c>
      <c r="B80" s="137" t="s">
        <v>176</v>
      </c>
      <c r="C80" s="137" t="s">
        <v>175</v>
      </c>
      <c r="D80" s="137" t="s">
        <v>175</v>
      </c>
      <c r="E80" s="137" t="s">
        <v>175</v>
      </c>
      <c r="F80" s="131" t="s">
        <v>177</v>
      </c>
      <c r="I80" s="38"/>
      <c r="J80" s="38"/>
    </row>
    <row r="81" spans="1:10" ht="15.75" x14ac:dyDescent="0.25">
      <c r="A81" s="53" t="s">
        <v>72</v>
      </c>
      <c r="B81" s="137" t="s">
        <v>175</v>
      </c>
      <c r="C81" s="137" t="s">
        <v>175</v>
      </c>
      <c r="D81" s="137" t="s">
        <v>175</v>
      </c>
      <c r="E81" s="137" t="s">
        <v>176</v>
      </c>
      <c r="F81" s="131" t="s">
        <v>177</v>
      </c>
      <c r="I81" s="38"/>
      <c r="J81" s="38"/>
    </row>
    <row r="82" spans="1:10" ht="15.75" x14ac:dyDescent="0.25">
      <c r="A82" s="53" t="s">
        <v>73</v>
      </c>
      <c r="B82" s="137" t="s">
        <v>175</v>
      </c>
      <c r="C82" s="137" t="s">
        <v>175</v>
      </c>
      <c r="D82" s="137" t="s">
        <v>175</v>
      </c>
      <c r="E82" s="137" t="s">
        <v>176</v>
      </c>
      <c r="F82" s="131" t="s">
        <v>177</v>
      </c>
      <c r="I82" s="38"/>
      <c r="J82" s="38"/>
    </row>
    <row r="83" spans="1:10" ht="15.75" x14ac:dyDescent="0.25">
      <c r="A83" s="53" t="s">
        <v>74</v>
      </c>
      <c r="B83" s="137" t="s">
        <v>175</v>
      </c>
      <c r="C83" s="137" t="s">
        <v>175</v>
      </c>
      <c r="D83" s="137" t="s">
        <v>175</v>
      </c>
      <c r="E83" s="137" t="s">
        <v>175</v>
      </c>
      <c r="F83" s="131"/>
      <c r="I83" s="38"/>
      <c r="J83" s="38"/>
    </row>
    <row r="84" spans="1:10" ht="15.75" x14ac:dyDescent="0.25">
      <c r="A84" s="53" t="s">
        <v>75</v>
      </c>
      <c r="B84" s="137" t="s">
        <v>175</v>
      </c>
      <c r="C84" s="137" t="s">
        <v>175</v>
      </c>
      <c r="D84" s="137" t="s">
        <v>175</v>
      </c>
      <c r="E84" s="137" t="s">
        <v>175</v>
      </c>
      <c r="F84" s="131"/>
      <c r="I84" s="38"/>
      <c r="J84" s="38"/>
    </row>
    <row r="85" spans="1:10" ht="15.75" x14ac:dyDescent="0.25">
      <c r="A85" s="53" t="s">
        <v>76</v>
      </c>
      <c r="B85" s="137" t="s">
        <v>175</v>
      </c>
      <c r="C85" s="137" t="s">
        <v>175</v>
      </c>
      <c r="D85" s="137" t="s">
        <v>175</v>
      </c>
      <c r="E85" s="137" t="s">
        <v>175</v>
      </c>
      <c r="F85" s="131"/>
      <c r="I85" s="38"/>
      <c r="J85" s="38"/>
    </row>
    <row r="86" spans="1:10" ht="15.75" x14ac:dyDescent="0.25">
      <c r="A86" s="53" t="s">
        <v>77</v>
      </c>
      <c r="B86" s="137" t="s">
        <v>175</v>
      </c>
      <c r="C86" s="137" t="s">
        <v>175</v>
      </c>
      <c r="D86" s="137" t="s">
        <v>175</v>
      </c>
      <c r="E86" s="137" t="s">
        <v>175</v>
      </c>
      <c r="F86" s="131"/>
      <c r="I86" s="38"/>
      <c r="J86" s="38"/>
    </row>
    <row r="87" spans="1:10" ht="15.75" x14ac:dyDescent="0.25">
      <c r="A87" s="53" t="s">
        <v>78</v>
      </c>
      <c r="B87" s="137" t="s">
        <v>175</v>
      </c>
      <c r="C87" s="137" t="s">
        <v>175</v>
      </c>
      <c r="D87" s="137" t="s">
        <v>175</v>
      </c>
      <c r="E87" s="137" t="s">
        <v>175</v>
      </c>
      <c r="F87" s="131"/>
      <c r="I87" s="38"/>
      <c r="J87" s="38"/>
    </row>
    <row r="88" spans="1:10" ht="15.75" x14ac:dyDescent="0.25">
      <c r="A88" s="53" t="s">
        <v>79</v>
      </c>
      <c r="B88" s="137" t="s">
        <v>175</v>
      </c>
      <c r="C88" s="137" t="s">
        <v>175</v>
      </c>
      <c r="D88" s="137" t="s">
        <v>175</v>
      </c>
      <c r="E88" s="137" t="s">
        <v>175</v>
      </c>
      <c r="F88" s="131"/>
      <c r="I88" s="38"/>
      <c r="J88" s="38"/>
    </row>
    <row r="89" spans="1:10" ht="15.75" x14ac:dyDescent="0.25">
      <c r="A89" s="53" t="s">
        <v>80</v>
      </c>
      <c r="B89" s="137" t="s">
        <v>175</v>
      </c>
      <c r="C89" s="137" t="s">
        <v>175</v>
      </c>
      <c r="D89" s="137" t="s">
        <v>175</v>
      </c>
      <c r="E89" s="137" t="s">
        <v>175</v>
      </c>
      <c r="F89" s="131"/>
      <c r="I89" s="38"/>
      <c r="J89" s="38"/>
    </row>
    <row r="90" spans="1:10" ht="15.75" x14ac:dyDescent="0.25">
      <c r="A90" s="53" t="s">
        <v>81</v>
      </c>
      <c r="B90" s="137" t="s">
        <v>175</v>
      </c>
      <c r="C90" s="137" t="s">
        <v>175</v>
      </c>
      <c r="D90" s="137" t="s">
        <v>175</v>
      </c>
      <c r="E90" s="137" t="s">
        <v>175</v>
      </c>
      <c r="F90" s="131"/>
      <c r="I90" s="38"/>
      <c r="J90" s="38"/>
    </row>
    <row r="91" spans="1:10" ht="15.75" x14ac:dyDescent="0.25">
      <c r="A91" s="53" t="s">
        <v>82</v>
      </c>
      <c r="B91" s="137" t="s">
        <v>175</v>
      </c>
      <c r="C91" s="137" t="s">
        <v>175</v>
      </c>
      <c r="D91" s="137" t="s">
        <v>175</v>
      </c>
      <c r="E91" s="137" t="s">
        <v>175</v>
      </c>
      <c r="F91" s="131"/>
      <c r="I91" s="38"/>
      <c r="J91" s="38"/>
    </row>
    <row r="92" spans="1:10" ht="15.75" x14ac:dyDescent="0.25">
      <c r="A92" s="53" t="s">
        <v>83</v>
      </c>
      <c r="B92" s="137" t="s">
        <v>175</v>
      </c>
      <c r="C92" s="137" t="s">
        <v>175</v>
      </c>
      <c r="D92" s="137" t="s">
        <v>175</v>
      </c>
      <c r="E92" s="137" t="s">
        <v>175</v>
      </c>
      <c r="F92" s="131"/>
      <c r="I92" s="38"/>
      <c r="J92" s="38"/>
    </row>
    <row r="93" spans="1:10" ht="15.75" x14ac:dyDescent="0.25">
      <c r="A93" s="53" t="s">
        <v>84</v>
      </c>
      <c r="B93" s="137" t="s">
        <v>175</v>
      </c>
      <c r="C93" s="137" t="s">
        <v>175</v>
      </c>
      <c r="D93" s="138" t="s">
        <v>175</v>
      </c>
      <c r="E93" s="137" t="s">
        <v>175</v>
      </c>
      <c r="F93" s="131"/>
      <c r="I93" s="38"/>
      <c r="J93" s="38"/>
    </row>
    <row r="94" spans="1:10" ht="15.75" x14ac:dyDescent="0.25">
      <c r="A94" s="53" t="s">
        <v>85</v>
      </c>
      <c r="B94" s="137" t="s">
        <v>175</v>
      </c>
      <c r="C94" s="137" t="s">
        <v>175</v>
      </c>
      <c r="D94" s="138" t="s">
        <v>175</v>
      </c>
      <c r="E94" s="137" t="s">
        <v>176</v>
      </c>
      <c r="F94" s="131" t="s">
        <v>177</v>
      </c>
      <c r="I94" s="38"/>
      <c r="J94" s="38"/>
    </row>
    <row r="95" spans="1:10" ht="15.75" x14ac:dyDescent="0.25">
      <c r="A95" s="53" t="s">
        <v>94</v>
      </c>
      <c r="B95" s="137" t="s">
        <v>176</v>
      </c>
      <c r="C95" s="137" t="s">
        <v>175</v>
      </c>
      <c r="D95" s="138" t="s">
        <v>175</v>
      </c>
      <c r="E95" s="137" t="s">
        <v>176</v>
      </c>
      <c r="F95" s="131" t="s">
        <v>177</v>
      </c>
      <c r="I95" s="38"/>
      <c r="J95" s="38"/>
    </row>
    <row r="96" spans="1:10" ht="15.75" x14ac:dyDescent="0.25">
      <c r="A96" s="53" t="s">
        <v>86</v>
      </c>
      <c r="B96" s="137" t="s">
        <v>175</v>
      </c>
      <c r="C96" s="137" t="s">
        <v>175</v>
      </c>
      <c r="D96" s="138" t="s">
        <v>175</v>
      </c>
      <c r="E96" s="137" t="s">
        <v>175</v>
      </c>
      <c r="F96" s="131"/>
      <c r="I96" s="38"/>
      <c r="J96" s="38"/>
    </row>
    <row r="97" spans="1:10" ht="15.75" x14ac:dyDescent="0.25">
      <c r="A97" s="53" t="s">
        <v>87</v>
      </c>
      <c r="B97" s="137" t="s">
        <v>176</v>
      </c>
      <c r="C97" s="137" t="s">
        <v>176</v>
      </c>
      <c r="D97" s="137" t="s">
        <v>175</v>
      </c>
      <c r="E97" s="137" t="s">
        <v>175</v>
      </c>
      <c r="F97" s="131" t="s">
        <v>177</v>
      </c>
      <c r="I97" s="38"/>
      <c r="J97" s="38"/>
    </row>
    <row r="98" spans="1:10" ht="15.75" x14ac:dyDescent="0.25">
      <c r="A98" s="53" t="s">
        <v>88</v>
      </c>
      <c r="B98" s="137" t="s">
        <v>175</v>
      </c>
      <c r="C98" s="137" t="s">
        <v>175</v>
      </c>
      <c r="D98" s="137" t="s">
        <v>175</v>
      </c>
      <c r="E98" s="137" t="s">
        <v>176</v>
      </c>
      <c r="F98" s="131" t="s">
        <v>177</v>
      </c>
      <c r="I98" s="38"/>
      <c r="J98" s="38"/>
    </row>
    <row r="99" spans="1:10" ht="15.75" x14ac:dyDescent="0.25">
      <c r="A99" s="53" t="s">
        <v>89</v>
      </c>
      <c r="B99" s="137" t="s">
        <v>175</v>
      </c>
      <c r="C99" s="137" t="s">
        <v>175</v>
      </c>
      <c r="D99" s="137" t="s">
        <v>175</v>
      </c>
      <c r="E99" s="137" t="s">
        <v>175</v>
      </c>
      <c r="F99" s="131"/>
      <c r="I99" s="38"/>
      <c r="J99" s="38"/>
    </row>
    <row r="100" spans="1:10" ht="13.5" customHeight="1" x14ac:dyDescent="0.25">
      <c r="A100" s="53" t="s">
        <v>90</v>
      </c>
      <c r="B100" s="137" t="s">
        <v>175</v>
      </c>
      <c r="C100" s="137" t="s">
        <v>175</v>
      </c>
      <c r="D100" s="137" t="s">
        <v>175</v>
      </c>
      <c r="E100" s="137" t="s">
        <v>175</v>
      </c>
      <c r="F100" s="131"/>
      <c r="I100" s="38"/>
      <c r="J100" s="38"/>
    </row>
    <row r="101" spans="1:10" ht="12.75" hidden="1" customHeight="1" x14ac:dyDescent="0.2">
      <c r="A101" s="39"/>
      <c r="B101" s="39"/>
      <c r="C101" s="39"/>
      <c r="D101" s="39"/>
      <c r="E101" s="40"/>
      <c r="F101" s="41"/>
    </row>
    <row r="102" spans="1:10" s="43" customFormat="1" ht="12.75" hidden="1" customHeight="1" x14ac:dyDescent="0.2">
      <c r="A102" s="155" t="s">
        <v>154</v>
      </c>
      <c r="B102" s="155"/>
      <c r="C102" s="155"/>
      <c r="D102" s="155"/>
      <c r="E102" s="155"/>
      <c r="F102" s="42"/>
    </row>
    <row r="103" spans="1:10" s="43" customFormat="1" ht="33" hidden="1" customHeight="1" x14ac:dyDescent="0.2">
      <c r="A103" s="155"/>
      <c r="B103" s="155"/>
      <c r="C103" s="155"/>
      <c r="D103" s="155"/>
      <c r="E103" s="155"/>
      <c r="F103" s="42"/>
    </row>
    <row r="104" spans="1:10" s="43" customFormat="1" ht="15" x14ac:dyDescent="0.2">
      <c r="A104" s="156"/>
      <c r="B104" s="156"/>
      <c r="C104" s="156"/>
      <c r="D104" s="156"/>
      <c r="E104" s="44"/>
      <c r="F104" s="45"/>
    </row>
    <row r="105" spans="1:10" s="43" customFormat="1" ht="15" x14ac:dyDescent="0.2">
      <c r="A105" s="156"/>
      <c r="B105" s="156"/>
      <c r="C105" s="156"/>
      <c r="D105" s="156"/>
      <c r="E105" s="44"/>
      <c r="F105" s="45"/>
    </row>
    <row r="106" spans="1:10" s="43" customFormat="1" x14ac:dyDescent="0.2">
      <c r="A106" s="157"/>
      <c r="B106" s="157"/>
      <c r="C106" s="157"/>
      <c r="D106" s="157"/>
      <c r="F106" s="46"/>
    </row>
  </sheetData>
  <mergeCells count="5">
    <mergeCell ref="A5:F7"/>
    <mergeCell ref="A102:E103"/>
    <mergeCell ref="A104:D104"/>
    <mergeCell ref="A105:D105"/>
    <mergeCell ref="A106:D106"/>
  </mergeCells>
  <conditionalFormatting sqref="B9:F100">
    <cfRule type="cellIs" dxfId="0" priority="2" operator="equal">
      <formula>"Não"</formula>
    </cfRule>
  </conditionalFormatting>
  <pageMargins left="0.25" right="0.25" top="0.75" bottom="0.75" header="0.3" footer="0.3"/>
  <pageSetup paperSize="9" orientation="portrait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92D050"/>
  </sheetPr>
  <dimension ref="A1:B13"/>
  <sheetViews>
    <sheetView workbookViewId="0">
      <selection activeCell="H13" sqref="H13"/>
    </sheetView>
  </sheetViews>
  <sheetFormatPr defaultColWidth="15.140625" defaultRowHeight="15" x14ac:dyDescent="0.25"/>
  <cols>
    <col min="1" max="1" width="27.85546875" style="25" bestFit="1" customWidth="1"/>
    <col min="2" max="2" width="22.7109375" style="25" customWidth="1"/>
    <col min="3" max="16384" width="15.140625" style="25"/>
  </cols>
  <sheetData>
    <row r="1" spans="1:2" ht="16.5" customHeight="1" thickBot="1" x14ac:dyDescent="0.3">
      <c r="A1" s="30" t="s">
        <v>95</v>
      </c>
      <c r="B1" s="31" t="s">
        <v>156</v>
      </c>
    </row>
    <row r="2" spans="1:2" x14ac:dyDescent="0.25">
      <c r="A2" s="32" t="s">
        <v>4</v>
      </c>
      <c r="B2" s="33">
        <v>3.9941006124697129E-2</v>
      </c>
    </row>
    <row r="3" spans="1:2" x14ac:dyDescent="0.25">
      <c r="A3" s="32" t="s">
        <v>8</v>
      </c>
      <c r="B3" s="33">
        <v>8.7061571940604205E-4</v>
      </c>
    </row>
    <row r="4" spans="1:2" ht="15" customHeight="1" x14ac:dyDescent="0.25">
      <c r="A4" s="32" t="s">
        <v>14</v>
      </c>
      <c r="B4" s="33">
        <v>0.21843269292049941</v>
      </c>
    </row>
    <row r="5" spans="1:2" x14ac:dyDescent="0.25">
      <c r="A5" s="32" t="s">
        <v>28</v>
      </c>
      <c r="B5" s="33">
        <v>3.0163375108137991E-2</v>
      </c>
    </row>
    <row r="6" spans="1:2" x14ac:dyDescent="0.25">
      <c r="A6" s="32" t="s">
        <v>30</v>
      </c>
      <c r="B6" s="33">
        <v>1.0938475844170263E-2</v>
      </c>
    </row>
    <row r="7" spans="1:2" x14ac:dyDescent="0.25">
      <c r="A7" s="32" t="s">
        <v>44</v>
      </c>
      <c r="B7" s="33">
        <v>6.4250501110569375E-2</v>
      </c>
    </row>
    <row r="8" spans="1:2" ht="13.5" customHeight="1" x14ac:dyDescent="0.25">
      <c r="A8" s="32" t="s">
        <v>56</v>
      </c>
      <c r="B8" s="33">
        <v>9.450373936738006E-2</v>
      </c>
    </row>
    <row r="9" spans="1:2" x14ac:dyDescent="0.25">
      <c r="A9" s="32" t="s">
        <v>63</v>
      </c>
      <c r="B9" s="33">
        <v>4.9183373715269735E-2</v>
      </c>
    </row>
    <row r="10" spans="1:2" x14ac:dyDescent="0.25">
      <c r="A10" s="32" t="s">
        <v>64</v>
      </c>
      <c r="B10" s="33">
        <v>0.34037523980878892</v>
      </c>
    </row>
    <row r="11" spans="1:2" x14ac:dyDescent="0.25">
      <c r="A11" s="32" t="s">
        <v>82</v>
      </c>
      <c r="B11" s="33">
        <v>0.1513410762872254</v>
      </c>
    </row>
    <row r="12" spans="1:2" ht="15.75" thickBot="1" x14ac:dyDescent="0.3">
      <c r="A12" s="32"/>
      <c r="B12" s="33"/>
    </row>
    <row r="13" spans="1:2" ht="15.75" thickBot="1" x14ac:dyDescent="0.3">
      <c r="A13" s="30" t="s">
        <v>137</v>
      </c>
      <c r="B13" s="34">
        <f>SUM(B2:B11)</f>
        <v>1.0000000960061444</v>
      </c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>
    <tabColor rgb="FF92D050"/>
    <pageSetUpPr fitToPage="1"/>
  </sheetPr>
  <dimension ref="A1:I112"/>
  <sheetViews>
    <sheetView topLeftCell="A67" zoomScaleNormal="100" zoomScalePageLayoutView="120" workbookViewId="0">
      <selection activeCell="E17" sqref="E17"/>
    </sheetView>
  </sheetViews>
  <sheetFormatPr defaultColWidth="8.85546875" defaultRowHeight="15" x14ac:dyDescent="0.25"/>
  <cols>
    <col min="1" max="1" width="27.42578125" style="25" customWidth="1"/>
    <col min="2" max="2" width="16.140625" style="25" customWidth="1"/>
    <col min="3" max="3" width="18.28515625" style="25" hidden="1" customWidth="1"/>
    <col min="4" max="4" width="12.7109375" style="25" bestFit="1" customWidth="1"/>
    <col min="5" max="5" width="20.28515625" style="25" customWidth="1"/>
    <col min="6" max="6" width="12.42578125" style="25" bestFit="1" customWidth="1"/>
    <col min="7" max="7" width="17.85546875" style="25" customWidth="1"/>
    <col min="8" max="8" width="12.7109375" style="25" bestFit="1" customWidth="1"/>
    <col min="9" max="9" width="13.28515625" style="25" bestFit="1" customWidth="1"/>
    <col min="10" max="16384" width="8.85546875" style="25"/>
  </cols>
  <sheetData>
    <row r="1" spans="1:5" x14ac:dyDescent="0.25">
      <c r="A1" s="81" t="s">
        <v>95</v>
      </c>
      <c r="B1" s="82" t="s">
        <v>97</v>
      </c>
      <c r="C1" s="83" t="s">
        <v>98</v>
      </c>
      <c r="D1" s="28"/>
    </row>
    <row r="2" spans="1:5" x14ac:dyDescent="0.25">
      <c r="A2" s="84" t="s">
        <v>2</v>
      </c>
      <c r="B2" s="127">
        <v>17.602731336885295</v>
      </c>
      <c r="C2" s="85">
        <v>2.916011331003325E-3</v>
      </c>
      <c r="E2"/>
    </row>
    <row r="3" spans="1:5" x14ac:dyDescent="0.25">
      <c r="A3" s="84" t="s">
        <v>3</v>
      </c>
      <c r="B3" s="127">
        <v>0</v>
      </c>
      <c r="C3" s="85">
        <v>0</v>
      </c>
      <c r="E3"/>
    </row>
    <row r="4" spans="1:5" x14ac:dyDescent="0.25">
      <c r="A4" s="84" t="s">
        <v>4</v>
      </c>
      <c r="B4" s="127">
        <v>367.65396390135794</v>
      </c>
      <c r="C4" s="85">
        <v>7.1607713397929609E-2</v>
      </c>
      <c r="E4"/>
    </row>
    <row r="5" spans="1:5" x14ac:dyDescent="0.25">
      <c r="A5" s="84" t="s">
        <v>5</v>
      </c>
      <c r="B5" s="127">
        <v>0</v>
      </c>
      <c r="C5" s="85">
        <v>0</v>
      </c>
      <c r="E5"/>
    </row>
    <row r="6" spans="1:5" x14ac:dyDescent="0.25">
      <c r="A6" s="84" t="s">
        <v>6</v>
      </c>
      <c r="B6" s="127">
        <v>0</v>
      </c>
      <c r="C6" s="85">
        <v>6.3142621589132281E-2</v>
      </c>
      <c r="E6"/>
    </row>
    <row r="7" spans="1:5" x14ac:dyDescent="0.25">
      <c r="A7" s="84" t="s">
        <v>7</v>
      </c>
      <c r="B7" s="127">
        <v>186.2356124842143</v>
      </c>
      <c r="C7" s="85">
        <v>3.5803856698964805E-2</v>
      </c>
      <c r="E7"/>
    </row>
    <row r="8" spans="1:5" x14ac:dyDescent="0.25">
      <c r="A8" s="84" t="s">
        <v>8</v>
      </c>
      <c r="B8" s="127">
        <v>0</v>
      </c>
      <c r="C8" s="85">
        <v>0</v>
      </c>
      <c r="E8"/>
    </row>
    <row r="9" spans="1:5" x14ac:dyDescent="0.25">
      <c r="A9" s="84" t="s">
        <v>9</v>
      </c>
      <c r="B9" s="127">
        <v>0</v>
      </c>
      <c r="C9" s="85">
        <v>0</v>
      </c>
      <c r="E9"/>
    </row>
    <row r="10" spans="1:5" x14ac:dyDescent="0.25">
      <c r="A10" s="84" t="s">
        <v>10</v>
      </c>
      <c r="B10" s="127">
        <v>0</v>
      </c>
      <c r="C10" s="85">
        <v>2.8607566204971752E-3</v>
      </c>
      <c r="E10"/>
    </row>
    <row r="11" spans="1:5" x14ac:dyDescent="0.25">
      <c r="A11" s="84" t="s">
        <v>11</v>
      </c>
      <c r="B11" s="127">
        <v>0</v>
      </c>
      <c r="C11" s="56">
        <v>0</v>
      </c>
      <c r="E11"/>
    </row>
    <row r="12" spans="1:5" x14ac:dyDescent="0.25">
      <c r="A12" s="84" t="s">
        <v>12</v>
      </c>
      <c r="B12" s="127">
        <v>0</v>
      </c>
      <c r="C12" s="85">
        <v>0</v>
      </c>
      <c r="E12"/>
    </row>
    <row r="13" spans="1:5" x14ac:dyDescent="0.25">
      <c r="A13" s="84" t="s">
        <v>13</v>
      </c>
      <c r="B13" s="127">
        <v>93.446322053443041</v>
      </c>
      <c r="C13" s="85">
        <v>1.5657401735102442E-2</v>
      </c>
      <c r="E13"/>
    </row>
    <row r="14" spans="1:5" x14ac:dyDescent="0.25">
      <c r="A14" s="84" t="s">
        <v>14</v>
      </c>
      <c r="B14" s="127">
        <v>0</v>
      </c>
      <c r="C14" s="85">
        <v>2.5321405129635984E-2</v>
      </c>
      <c r="E14"/>
    </row>
    <row r="15" spans="1:5" x14ac:dyDescent="0.25">
      <c r="A15" s="84" t="s">
        <v>15</v>
      </c>
      <c r="B15" s="127">
        <v>0</v>
      </c>
      <c r="C15" s="85">
        <v>0</v>
      </c>
      <c r="E15"/>
    </row>
    <row r="16" spans="1:5" x14ac:dyDescent="0.25">
      <c r="A16" s="84" t="s">
        <v>16</v>
      </c>
      <c r="B16" s="127">
        <v>92.341512926144844</v>
      </c>
      <c r="C16" s="85">
        <v>3.2665156674249539E-2</v>
      </c>
      <c r="E16"/>
    </row>
    <row r="17" spans="1:5" x14ac:dyDescent="0.25">
      <c r="A17" s="84" t="s">
        <v>17</v>
      </c>
      <c r="B17" s="127">
        <v>0</v>
      </c>
      <c r="C17" s="85">
        <v>0</v>
      </c>
      <c r="E17"/>
    </row>
    <row r="18" spans="1:5" x14ac:dyDescent="0.25">
      <c r="A18" s="84" t="s">
        <v>18</v>
      </c>
      <c r="B18" s="127">
        <v>0</v>
      </c>
      <c r="C18" s="85">
        <v>2.0377835343747756E-2</v>
      </c>
      <c r="E18"/>
    </row>
    <row r="19" spans="1:5" x14ac:dyDescent="0.25">
      <c r="A19" s="84" t="s">
        <v>19</v>
      </c>
      <c r="B19" s="127">
        <v>0</v>
      </c>
      <c r="C19" s="85">
        <v>0</v>
      </c>
      <c r="E19"/>
    </row>
    <row r="20" spans="1:5" x14ac:dyDescent="0.25">
      <c r="A20" s="84" t="s">
        <v>20</v>
      </c>
      <c r="B20" s="127">
        <v>0</v>
      </c>
      <c r="C20" s="85">
        <v>0</v>
      </c>
      <c r="E20"/>
    </row>
    <row r="21" spans="1:5" x14ac:dyDescent="0.25">
      <c r="A21" s="84" t="s">
        <v>21</v>
      </c>
      <c r="B21" s="127">
        <v>67.213632060586932</v>
      </c>
      <c r="C21" s="85">
        <v>3.13837669602791E-2</v>
      </c>
      <c r="E21"/>
    </row>
    <row r="22" spans="1:5" x14ac:dyDescent="0.25">
      <c r="A22" s="84" t="s">
        <v>22</v>
      </c>
      <c r="B22" s="127">
        <v>0</v>
      </c>
      <c r="C22" s="56">
        <v>0</v>
      </c>
      <c r="E22"/>
    </row>
    <row r="23" spans="1:5" x14ac:dyDescent="0.25">
      <c r="A23" s="84" t="s">
        <v>23</v>
      </c>
      <c r="B23" s="127">
        <v>0</v>
      </c>
      <c r="C23" s="85">
        <v>0</v>
      </c>
      <c r="E23"/>
    </row>
    <row r="24" spans="1:5" x14ac:dyDescent="0.25">
      <c r="A24" s="84" t="s">
        <v>24</v>
      </c>
      <c r="B24" s="127">
        <v>29.20632363306817</v>
      </c>
      <c r="C24" s="85">
        <v>4.037893414846499E-3</v>
      </c>
      <c r="E24"/>
    </row>
    <row r="25" spans="1:5" x14ac:dyDescent="0.25">
      <c r="A25" s="84" t="s">
        <v>25</v>
      </c>
      <c r="B25" s="127">
        <v>0</v>
      </c>
      <c r="C25" s="85">
        <v>0</v>
      </c>
      <c r="E25"/>
    </row>
    <row r="26" spans="1:5" x14ac:dyDescent="0.25">
      <c r="A26" s="84" t="s">
        <v>26</v>
      </c>
      <c r="B26" s="127">
        <v>1.7872691981815152</v>
      </c>
      <c r="C26" s="85">
        <v>5.2071049063681098E-4</v>
      </c>
      <c r="E26"/>
    </row>
    <row r="27" spans="1:5" x14ac:dyDescent="0.25">
      <c r="A27" s="84" t="s">
        <v>27</v>
      </c>
      <c r="B27" s="127">
        <v>0</v>
      </c>
      <c r="C27" s="85">
        <v>0</v>
      </c>
      <c r="E27"/>
    </row>
    <row r="28" spans="1:5" x14ac:dyDescent="0.25">
      <c r="A28" s="84" t="s">
        <v>28</v>
      </c>
      <c r="B28" s="127">
        <v>0</v>
      </c>
      <c r="C28" s="85">
        <v>0</v>
      </c>
      <c r="E28"/>
    </row>
    <row r="29" spans="1:5" x14ac:dyDescent="0.25">
      <c r="A29" s="84" t="s">
        <v>29</v>
      </c>
      <c r="B29" s="127">
        <v>400</v>
      </c>
      <c r="C29" s="85">
        <v>7.1607713397929609E-2</v>
      </c>
      <c r="E29"/>
    </row>
    <row r="30" spans="1:5" x14ac:dyDescent="0.25">
      <c r="A30" s="84" t="s">
        <v>30</v>
      </c>
      <c r="B30" s="127">
        <v>2.896774552949696</v>
      </c>
      <c r="C30" s="85">
        <v>3.90097356101194E-4</v>
      </c>
      <c r="E30"/>
    </row>
    <row r="31" spans="1:5" x14ac:dyDescent="0.25">
      <c r="A31" s="84" t="s">
        <v>31</v>
      </c>
      <c r="B31" s="127">
        <v>1.1553704574460939</v>
      </c>
      <c r="C31" s="85">
        <v>0</v>
      </c>
      <c r="E31"/>
    </row>
    <row r="32" spans="1:5" x14ac:dyDescent="0.25">
      <c r="A32" s="84" t="s">
        <v>32</v>
      </c>
      <c r="B32" s="127">
        <v>0</v>
      </c>
      <c r="C32" s="85">
        <v>0</v>
      </c>
      <c r="E32"/>
    </row>
    <row r="33" spans="1:5" x14ac:dyDescent="0.25">
      <c r="A33" s="84" t="s">
        <v>33</v>
      </c>
      <c r="B33" s="127">
        <v>0</v>
      </c>
      <c r="C33" s="85">
        <v>0</v>
      </c>
      <c r="E33"/>
    </row>
    <row r="34" spans="1:5" x14ac:dyDescent="0.25">
      <c r="A34" s="84" t="s">
        <v>34</v>
      </c>
      <c r="B34" s="127">
        <v>8.3740720622849896</v>
      </c>
      <c r="C34" s="85">
        <v>5.1213193540072788E-4</v>
      </c>
      <c r="E34"/>
    </row>
    <row r="35" spans="1:5" x14ac:dyDescent="0.25">
      <c r="A35" s="84" t="s">
        <v>35</v>
      </c>
      <c r="B35" s="127">
        <v>27.397260273972602</v>
      </c>
      <c r="C35" s="85">
        <v>0</v>
      </c>
      <c r="E35"/>
    </row>
    <row r="36" spans="1:5" x14ac:dyDescent="0.25">
      <c r="A36" s="84" t="s">
        <v>36</v>
      </c>
      <c r="B36" s="127">
        <v>0</v>
      </c>
      <c r="C36" s="85">
        <v>0</v>
      </c>
      <c r="E36"/>
    </row>
    <row r="37" spans="1:5" x14ac:dyDescent="0.25">
      <c r="A37" s="84" t="s">
        <v>37</v>
      </c>
      <c r="B37" s="127">
        <v>0</v>
      </c>
      <c r="C37" s="85">
        <v>0</v>
      </c>
      <c r="E37"/>
    </row>
    <row r="38" spans="1:5" x14ac:dyDescent="0.25">
      <c r="A38" s="84" t="s">
        <v>38</v>
      </c>
      <c r="B38" s="127">
        <v>166.55452802192656</v>
      </c>
      <c r="C38" s="85">
        <v>1.6910107564011543E-2</v>
      </c>
      <c r="E38"/>
    </row>
    <row r="39" spans="1:5" x14ac:dyDescent="0.25">
      <c r="A39" s="84" t="s">
        <v>39</v>
      </c>
      <c r="B39" s="127">
        <v>0</v>
      </c>
      <c r="C39" s="85">
        <v>3.1181238144101725E-3</v>
      </c>
      <c r="E39"/>
    </row>
    <row r="40" spans="1:5" x14ac:dyDescent="0.25">
      <c r="A40" s="84" t="s">
        <v>40</v>
      </c>
      <c r="B40" s="127">
        <v>0</v>
      </c>
      <c r="C40" s="85">
        <v>1.6917486973762384E-3</v>
      </c>
      <c r="E40"/>
    </row>
    <row r="41" spans="1:5" x14ac:dyDescent="0.25">
      <c r="A41" s="84" t="s">
        <v>41</v>
      </c>
      <c r="B41" s="127">
        <v>151.75591531755916</v>
      </c>
      <c r="C41" s="85">
        <v>8.6912413039174526E-3</v>
      </c>
      <c r="E41"/>
    </row>
    <row r="42" spans="1:5" x14ac:dyDescent="0.25">
      <c r="A42" s="84" t="s">
        <v>42</v>
      </c>
      <c r="B42" s="127">
        <v>36.754827039389284</v>
      </c>
      <c r="C42" s="85">
        <v>1.0927949568365462E-2</v>
      </c>
      <c r="E42"/>
    </row>
    <row r="43" spans="1:5" x14ac:dyDescent="0.25">
      <c r="A43" s="84" t="s">
        <v>43</v>
      </c>
      <c r="B43" s="127">
        <v>0</v>
      </c>
      <c r="C43" s="85">
        <v>0</v>
      </c>
      <c r="E43"/>
    </row>
    <row r="44" spans="1:5" x14ac:dyDescent="0.25">
      <c r="A44" s="84" t="s">
        <v>93</v>
      </c>
      <c r="B44" s="127">
        <v>130.3511664370219</v>
      </c>
      <c r="C44" s="85">
        <v>1.8013352904705581E-2</v>
      </c>
      <c r="E44"/>
    </row>
    <row r="45" spans="1:5" x14ac:dyDescent="0.25">
      <c r="A45" s="84" t="s">
        <v>44</v>
      </c>
      <c r="B45" s="127">
        <v>114.22724524440724</v>
      </c>
      <c r="C45" s="85">
        <v>2.044887959924133E-2</v>
      </c>
      <c r="E45"/>
    </row>
    <row r="46" spans="1:5" x14ac:dyDescent="0.25">
      <c r="A46" s="84" t="s">
        <v>45</v>
      </c>
      <c r="B46" s="127">
        <v>0</v>
      </c>
      <c r="C46" s="85">
        <v>1.7770961572421803E-2</v>
      </c>
      <c r="E46"/>
    </row>
    <row r="47" spans="1:5" x14ac:dyDescent="0.25">
      <c r="A47" s="84" t="s">
        <v>46</v>
      </c>
      <c r="B47" s="127">
        <v>0</v>
      </c>
      <c r="C47" s="85">
        <v>0</v>
      </c>
      <c r="E47"/>
    </row>
    <row r="48" spans="1:5" x14ac:dyDescent="0.25">
      <c r="A48" s="84" t="s">
        <v>47</v>
      </c>
      <c r="B48" s="127">
        <v>0</v>
      </c>
      <c r="C48" s="85">
        <v>0</v>
      </c>
      <c r="E48"/>
    </row>
    <row r="49" spans="1:9" x14ac:dyDescent="0.25">
      <c r="A49" s="84" t="s">
        <v>48</v>
      </c>
      <c r="B49" s="127">
        <v>12.826307218364024</v>
      </c>
      <c r="C49" s="85">
        <v>3.9494085647973104E-2</v>
      </c>
      <c r="E49"/>
    </row>
    <row r="50" spans="1:9" x14ac:dyDescent="0.25">
      <c r="A50" s="84" t="s">
        <v>49</v>
      </c>
      <c r="B50" s="127">
        <v>90.72108023994177</v>
      </c>
      <c r="C50" s="85">
        <v>3.27602188544402E-2</v>
      </c>
      <c r="E50"/>
    </row>
    <row r="51" spans="1:9" s="29" customFormat="1" x14ac:dyDescent="0.25">
      <c r="A51" s="84" t="s">
        <v>50</v>
      </c>
      <c r="B51" s="127">
        <v>29.450075105102702</v>
      </c>
      <c r="C51" s="85">
        <v>5.7781210932734625E-3</v>
      </c>
      <c r="D51" s="25"/>
      <c r="E51"/>
      <c r="F51" s="25"/>
      <c r="G51" s="25"/>
      <c r="I51" s="25"/>
    </row>
    <row r="52" spans="1:9" x14ac:dyDescent="0.25">
      <c r="A52" s="84" t="s">
        <v>51</v>
      </c>
      <c r="B52" s="127">
        <v>0</v>
      </c>
      <c r="C52" s="85">
        <v>0</v>
      </c>
      <c r="E52"/>
    </row>
    <row r="53" spans="1:9" x14ac:dyDescent="0.25">
      <c r="A53" s="84" t="s">
        <v>52</v>
      </c>
      <c r="B53" s="127">
        <v>0</v>
      </c>
      <c r="C53" s="85">
        <v>0</v>
      </c>
      <c r="E53"/>
    </row>
    <row r="54" spans="1:9" x14ac:dyDescent="0.25">
      <c r="A54" s="84" t="s">
        <v>132</v>
      </c>
      <c r="B54" s="127">
        <v>54.53429159594063</v>
      </c>
      <c r="C54" s="85">
        <v>4.9136716911432794E-3</v>
      </c>
      <c r="E54"/>
    </row>
    <row r="55" spans="1:9" x14ac:dyDescent="0.25">
      <c r="A55" s="84" t="s">
        <v>53</v>
      </c>
      <c r="B55" s="127">
        <v>12.752219531880549</v>
      </c>
      <c r="C55" s="85">
        <v>2.282893203565956E-3</v>
      </c>
      <c r="E55"/>
    </row>
    <row r="56" spans="1:9" x14ac:dyDescent="0.25">
      <c r="A56" s="84" t="s">
        <v>54</v>
      </c>
      <c r="B56" s="127">
        <v>158.98581431250003</v>
      </c>
      <c r="C56" s="85">
        <v>3.105913224659031E-2</v>
      </c>
      <c r="E56"/>
    </row>
    <row r="57" spans="1:9" x14ac:dyDescent="0.25">
      <c r="A57" s="84" t="s">
        <v>55</v>
      </c>
      <c r="B57" s="127">
        <v>0</v>
      </c>
      <c r="C57" s="85">
        <v>0</v>
      </c>
      <c r="E57"/>
    </row>
    <row r="58" spans="1:9" x14ac:dyDescent="0.25">
      <c r="A58" s="84" t="s">
        <v>56</v>
      </c>
      <c r="B58" s="127">
        <v>0</v>
      </c>
      <c r="C58" s="85">
        <v>1.3427305444697208E-2</v>
      </c>
      <c r="E58"/>
    </row>
    <row r="59" spans="1:9" x14ac:dyDescent="0.25">
      <c r="A59" s="84" t="s">
        <v>57</v>
      </c>
      <c r="B59" s="127">
        <v>0</v>
      </c>
      <c r="C59" s="85">
        <v>0</v>
      </c>
      <c r="E59"/>
    </row>
    <row r="60" spans="1:9" x14ac:dyDescent="0.25">
      <c r="A60" s="84" t="s">
        <v>58</v>
      </c>
      <c r="B60" s="127">
        <v>200</v>
      </c>
      <c r="C60" s="85">
        <v>2.4578934176867091E-2</v>
      </c>
      <c r="E60"/>
    </row>
    <row r="61" spans="1:9" x14ac:dyDescent="0.25">
      <c r="A61" s="84" t="s">
        <v>59</v>
      </c>
      <c r="B61" s="127">
        <v>0</v>
      </c>
      <c r="C61" s="85">
        <v>0</v>
      </c>
      <c r="E61"/>
    </row>
    <row r="62" spans="1:9" x14ac:dyDescent="0.25">
      <c r="A62" s="84" t="s">
        <v>60</v>
      </c>
      <c r="B62" s="127">
        <v>32.420521592902389</v>
      </c>
      <c r="C62" s="85">
        <v>5.4177332341339588E-3</v>
      </c>
      <c r="E62"/>
    </row>
    <row r="63" spans="1:9" x14ac:dyDescent="0.25">
      <c r="A63" s="84" t="s">
        <v>61</v>
      </c>
      <c r="B63" s="127">
        <v>400</v>
      </c>
      <c r="C63" s="85">
        <v>6.6119772297257254E-2</v>
      </c>
      <c r="E63"/>
    </row>
    <row r="64" spans="1:9" x14ac:dyDescent="0.25">
      <c r="A64" s="84" t="s">
        <v>62</v>
      </c>
      <c r="B64" s="127">
        <v>184.70947467751557</v>
      </c>
      <c r="C64" s="85">
        <v>2.885861417935362E-2</v>
      </c>
      <c r="E64"/>
    </row>
    <row r="65" spans="1:5" x14ac:dyDescent="0.25">
      <c r="A65" s="84" t="s">
        <v>63</v>
      </c>
      <c r="B65" s="127">
        <v>0</v>
      </c>
      <c r="C65" s="85">
        <v>0</v>
      </c>
      <c r="E65"/>
    </row>
    <row r="66" spans="1:5" x14ac:dyDescent="0.25">
      <c r="A66" s="84" t="s">
        <v>64</v>
      </c>
      <c r="B66" s="127">
        <v>0</v>
      </c>
      <c r="C66" s="85">
        <v>0</v>
      </c>
      <c r="E66"/>
    </row>
    <row r="67" spans="1:5" x14ac:dyDescent="0.25">
      <c r="A67" s="84" t="s">
        <v>65</v>
      </c>
      <c r="B67" s="127">
        <v>151.03205235777816</v>
      </c>
      <c r="C67" s="56">
        <v>0</v>
      </c>
      <c r="E67"/>
    </row>
    <row r="68" spans="1:5" x14ac:dyDescent="0.25">
      <c r="A68" s="84" t="s">
        <v>66</v>
      </c>
      <c r="B68" s="127">
        <v>58.413893198538609</v>
      </c>
      <c r="C68" s="85">
        <v>7.4155788280364327E-3</v>
      </c>
      <c r="E68"/>
    </row>
    <row r="69" spans="1:5" x14ac:dyDescent="0.25">
      <c r="A69" s="84" t="s">
        <v>67</v>
      </c>
      <c r="B69" s="127">
        <v>0</v>
      </c>
      <c r="C69" s="85">
        <v>2.2716453849019463E-2</v>
      </c>
      <c r="E69"/>
    </row>
    <row r="70" spans="1:5" x14ac:dyDescent="0.25">
      <c r="A70" s="84" t="s">
        <v>68</v>
      </c>
      <c r="B70" s="127">
        <v>60.687795010114634</v>
      </c>
      <c r="C70" s="85">
        <v>1.0864285579591479E-2</v>
      </c>
      <c r="E70"/>
    </row>
    <row r="71" spans="1:5" x14ac:dyDescent="0.25">
      <c r="A71" s="84" t="s">
        <v>69</v>
      </c>
      <c r="B71" s="127">
        <v>0</v>
      </c>
      <c r="C71" s="85">
        <v>1.7901928349482402E-3</v>
      </c>
      <c r="E71"/>
    </row>
    <row r="72" spans="1:5" x14ac:dyDescent="0.25">
      <c r="A72" s="84" t="s">
        <v>70</v>
      </c>
      <c r="B72" s="127">
        <v>0</v>
      </c>
      <c r="C72" s="85">
        <v>0</v>
      </c>
      <c r="E72"/>
    </row>
    <row r="73" spans="1:5" x14ac:dyDescent="0.25">
      <c r="A73" s="84" t="s">
        <v>71</v>
      </c>
      <c r="B73" s="127">
        <v>0</v>
      </c>
      <c r="C73" s="85">
        <v>0</v>
      </c>
      <c r="E73"/>
    </row>
    <row r="74" spans="1:5" x14ac:dyDescent="0.25">
      <c r="A74" s="84" t="s">
        <v>72</v>
      </c>
      <c r="B74" s="127">
        <v>62.022083705789491</v>
      </c>
      <c r="C74" s="85">
        <v>1.3768549946537793E-3</v>
      </c>
      <c r="E74"/>
    </row>
    <row r="75" spans="1:5" x14ac:dyDescent="0.25">
      <c r="A75" s="84" t="s">
        <v>73</v>
      </c>
      <c r="B75" s="127">
        <v>0</v>
      </c>
      <c r="C75" s="85">
        <v>0</v>
      </c>
      <c r="E75"/>
    </row>
    <row r="76" spans="1:5" x14ac:dyDescent="0.25">
      <c r="A76" s="84" t="s">
        <v>74</v>
      </c>
      <c r="B76" s="127">
        <v>0</v>
      </c>
      <c r="C76" s="85">
        <v>0</v>
      </c>
      <c r="E76"/>
    </row>
    <row r="77" spans="1:5" x14ac:dyDescent="0.25">
      <c r="A77" s="84" t="s">
        <v>75</v>
      </c>
      <c r="B77" s="127">
        <v>0</v>
      </c>
      <c r="C77" s="85">
        <v>7.5121067961030083E-3</v>
      </c>
      <c r="E77"/>
    </row>
    <row r="78" spans="1:5" x14ac:dyDescent="0.25">
      <c r="A78" s="84" t="s">
        <v>76</v>
      </c>
      <c r="B78" s="127">
        <v>0</v>
      </c>
      <c r="C78" s="85">
        <v>0</v>
      </c>
      <c r="E78"/>
    </row>
    <row r="79" spans="1:5" x14ac:dyDescent="0.25">
      <c r="A79" s="84" t="s">
        <v>77</v>
      </c>
      <c r="B79" s="127">
        <v>0</v>
      </c>
      <c r="C79" s="85">
        <v>6.1564955618585666E-2</v>
      </c>
      <c r="E79"/>
    </row>
    <row r="80" spans="1:5" x14ac:dyDescent="0.25">
      <c r="A80" s="84" t="s">
        <v>78</v>
      </c>
      <c r="B80" s="127">
        <v>0</v>
      </c>
      <c r="C80" s="85">
        <v>1.4866518989270947E-2</v>
      </c>
      <c r="E80"/>
    </row>
    <row r="81" spans="1:5" x14ac:dyDescent="0.25">
      <c r="A81" s="84" t="s">
        <v>79</v>
      </c>
      <c r="B81" s="127">
        <v>180.81820236570482</v>
      </c>
      <c r="C81" s="85">
        <v>3.2369945030330576E-2</v>
      </c>
      <c r="E81"/>
    </row>
    <row r="82" spans="1:5" x14ac:dyDescent="0.25">
      <c r="A82" s="84" t="s">
        <v>80</v>
      </c>
      <c r="B82" s="127">
        <v>45.986147382763711</v>
      </c>
      <c r="C82" s="85">
        <v>2.4301354479408368E-2</v>
      </c>
      <c r="E82"/>
    </row>
    <row r="83" spans="1:5" x14ac:dyDescent="0.25">
      <c r="A83" s="84" t="s">
        <v>81</v>
      </c>
      <c r="B83" s="127">
        <v>0</v>
      </c>
      <c r="C83" s="85">
        <v>0</v>
      </c>
      <c r="E83"/>
    </row>
    <row r="84" spans="1:5" x14ac:dyDescent="0.25">
      <c r="A84" s="84" t="s">
        <v>82</v>
      </c>
      <c r="B84" s="127">
        <v>241.23615160349854</v>
      </c>
      <c r="C84" s="85">
        <v>5.4191061562852257E-2</v>
      </c>
      <c r="E84"/>
    </row>
    <row r="85" spans="1:5" x14ac:dyDescent="0.25">
      <c r="A85" s="84" t="s">
        <v>83</v>
      </c>
      <c r="B85" s="127">
        <v>0</v>
      </c>
      <c r="C85" s="85">
        <v>0</v>
      </c>
      <c r="E85"/>
    </row>
    <row r="86" spans="1:5" x14ac:dyDescent="0.25">
      <c r="A86" s="84" t="s">
        <v>84</v>
      </c>
      <c r="B86" s="127">
        <v>0</v>
      </c>
      <c r="C86" s="85">
        <v>0</v>
      </c>
      <c r="E86"/>
    </row>
    <row r="87" spans="1:5" x14ac:dyDescent="0.25">
      <c r="A87" s="84" t="s">
        <v>85</v>
      </c>
      <c r="B87" s="127">
        <v>0</v>
      </c>
      <c r="C87" s="85">
        <v>0</v>
      </c>
      <c r="E87"/>
    </row>
    <row r="88" spans="1:5" x14ac:dyDescent="0.25">
      <c r="A88" s="84" t="s">
        <v>94</v>
      </c>
      <c r="B88" s="127">
        <v>0</v>
      </c>
      <c r="C88" s="85">
        <v>0</v>
      </c>
      <c r="E88"/>
    </row>
    <row r="89" spans="1:5" x14ac:dyDescent="0.25">
      <c r="A89" s="84" t="s">
        <v>86</v>
      </c>
      <c r="B89" s="127">
        <v>0</v>
      </c>
      <c r="C89" s="85">
        <v>0</v>
      </c>
      <c r="E89"/>
    </row>
    <row r="90" spans="1:5" x14ac:dyDescent="0.25">
      <c r="A90" s="84" t="s">
        <v>87</v>
      </c>
      <c r="B90" s="127">
        <v>6.4283877603497048</v>
      </c>
      <c r="C90" s="85">
        <v>0</v>
      </c>
      <c r="E90"/>
    </row>
    <row r="91" spans="1:5" x14ac:dyDescent="0.25">
      <c r="A91" s="84" t="s">
        <v>88</v>
      </c>
      <c r="B91" s="127">
        <v>0</v>
      </c>
      <c r="C91" s="85">
        <v>0</v>
      </c>
      <c r="E91"/>
    </row>
    <row r="92" spans="1:5" x14ac:dyDescent="0.25">
      <c r="A92" s="84" t="s">
        <v>89</v>
      </c>
      <c r="B92" s="127">
        <v>19.268071899650845</v>
      </c>
      <c r="C92" s="85">
        <v>3.3953396585078054E-3</v>
      </c>
      <c r="E92"/>
    </row>
    <row r="93" spans="1:5" x14ac:dyDescent="0.25">
      <c r="A93" s="84" t="s">
        <v>90</v>
      </c>
      <c r="B93" s="127">
        <v>90.455049944506101</v>
      </c>
      <c r="C93" s="85">
        <v>2.6567432609490082E-2</v>
      </c>
      <c r="E93"/>
    </row>
    <row r="94" spans="1:5" ht="15.75" thickBot="1" x14ac:dyDescent="0.3">
      <c r="A94" s="84"/>
      <c r="B94" s="86"/>
      <c r="C94" s="86"/>
      <c r="D94" s="35"/>
    </row>
    <row r="95" spans="1:5" ht="15.75" thickBot="1" x14ac:dyDescent="0.3">
      <c r="A95" s="87" t="s">
        <v>137</v>
      </c>
      <c r="B95" s="88">
        <f>SUM(B2:B94)</f>
        <v>3987.7021465036819</v>
      </c>
      <c r="C95" s="89">
        <f>SUM(C2:C94)</f>
        <v>1.0000000000000002</v>
      </c>
      <c r="D95" s="35"/>
    </row>
    <row r="96" spans="1:5" x14ac:dyDescent="0.25">
      <c r="C96" s="50"/>
      <c r="D96" s="35"/>
    </row>
    <row r="97" spans="3:3" x14ac:dyDescent="0.25">
      <c r="C97" s="50"/>
    </row>
    <row r="98" spans="3:3" x14ac:dyDescent="0.25">
      <c r="C98" s="50"/>
    </row>
    <row r="99" spans="3:3" x14ac:dyDescent="0.25">
      <c r="C99" s="50"/>
    </row>
    <row r="100" spans="3:3" x14ac:dyDescent="0.25">
      <c r="C100" s="50"/>
    </row>
    <row r="101" spans="3:3" x14ac:dyDescent="0.25">
      <c r="C101" s="50"/>
    </row>
    <row r="102" spans="3:3" x14ac:dyDescent="0.25">
      <c r="C102" s="50"/>
    </row>
    <row r="103" spans="3:3" x14ac:dyDescent="0.25">
      <c r="C103" s="50"/>
    </row>
    <row r="104" spans="3:3" x14ac:dyDescent="0.25">
      <c r="C104" s="50"/>
    </row>
    <row r="105" spans="3:3" x14ac:dyDescent="0.25">
      <c r="C105" s="50"/>
    </row>
    <row r="106" spans="3:3" x14ac:dyDescent="0.25">
      <c r="C106" s="50"/>
    </row>
    <row r="107" spans="3:3" x14ac:dyDescent="0.25">
      <c r="C107" s="50"/>
    </row>
    <row r="108" spans="3:3" x14ac:dyDescent="0.25">
      <c r="C108" s="50"/>
    </row>
    <row r="109" spans="3:3" x14ac:dyDescent="0.25">
      <c r="C109" s="50"/>
    </row>
    <row r="110" spans="3:3" x14ac:dyDescent="0.25">
      <c r="C110" s="50"/>
    </row>
    <row r="111" spans="3:3" x14ac:dyDescent="0.25">
      <c r="C111" s="50"/>
    </row>
    <row r="112" spans="3:3" x14ac:dyDescent="0.25">
      <c r="C112" s="50"/>
    </row>
  </sheetData>
  <phoneticPr fontId="0" type="noConversion"/>
  <pageMargins left="0.25" right="0.25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>
    <tabColor rgb="FF7ABC32"/>
    <pageSetUpPr fitToPage="1"/>
  </sheetPr>
  <dimension ref="A1:H95"/>
  <sheetViews>
    <sheetView zoomScale="90" zoomScaleNormal="90" zoomScalePageLayoutView="110" workbookViewId="0">
      <selection activeCell="H10" sqref="H10"/>
    </sheetView>
  </sheetViews>
  <sheetFormatPr defaultColWidth="8.85546875" defaultRowHeight="12.75" x14ac:dyDescent="0.2"/>
  <cols>
    <col min="1" max="1" width="27.42578125" bestFit="1" customWidth="1"/>
    <col min="2" max="2" width="16.28515625" customWidth="1"/>
    <col min="3" max="3" width="14.28515625" customWidth="1"/>
    <col min="4" max="4" width="17" hidden="1" customWidth="1"/>
    <col min="5" max="5" width="15.7109375" hidden="1" customWidth="1"/>
    <col min="6" max="6" width="10.140625" bestFit="1" customWidth="1"/>
    <col min="7" max="7" width="21.42578125" customWidth="1"/>
    <col min="8" max="8" width="23.140625" customWidth="1"/>
    <col min="11" max="11" width="14.85546875" customWidth="1"/>
    <col min="12" max="12" width="15.42578125" customWidth="1"/>
    <col min="14" max="14" width="12.42578125" bestFit="1" customWidth="1"/>
    <col min="15" max="15" width="14.42578125" customWidth="1"/>
  </cols>
  <sheetData>
    <row r="1" spans="1:8" ht="38.25" customHeight="1" x14ac:dyDescent="0.2">
      <c r="A1" s="74" t="s">
        <v>144</v>
      </c>
      <c r="B1" s="75" t="s">
        <v>160</v>
      </c>
      <c r="C1" s="75" t="s">
        <v>145</v>
      </c>
      <c r="D1" s="76" t="s">
        <v>0</v>
      </c>
      <c r="E1" s="76" t="s">
        <v>1</v>
      </c>
    </row>
    <row r="2" spans="1:8" ht="15" x14ac:dyDescent="0.25">
      <c r="A2" s="67" t="s">
        <v>2</v>
      </c>
      <c r="B2" s="68">
        <v>12</v>
      </c>
      <c r="C2" s="69">
        <v>0</v>
      </c>
      <c r="D2" s="70">
        <v>2.2389578668837777E-2</v>
      </c>
      <c r="E2" s="70">
        <v>0</v>
      </c>
      <c r="G2" s="52"/>
      <c r="H2" s="52"/>
    </row>
    <row r="3" spans="1:8" ht="15" x14ac:dyDescent="0.25">
      <c r="A3" s="67" t="s">
        <v>3</v>
      </c>
      <c r="B3" s="68">
        <v>13</v>
      </c>
      <c r="C3" s="69">
        <v>0</v>
      </c>
      <c r="D3" s="70">
        <v>1.8318746183594546E-2</v>
      </c>
      <c r="E3" s="70">
        <v>0</v>
      </c>
      <c r="G3" s="52"/>
      <c r="H3" s="52"/>
    </row>
    <row r="4" spans="1:8" ht="15" x14ac:dyDescent="0.25">
      <c r="A4" s="67" t="s">
        <v>4</v>
      </c>
      <c r="B4" s="68">
        <v>0</v>
      </c>
      <c r="C4" s="69">
        <v>0</v>
      </c>
      <c r="D4" s="70">
        <v>0</v>
      </c>
      <c r="E4" s="70">
        <v>0</v>
      </c>
      <c r="G4" s="52"/>
      <c r="H4" s="52"/>
    </row>
    <row r="5" spans="1:8" ht="15" x14ac:dyDescent="0.25">
      <c r="A5" s="67" t="s">
        <v>5</v>
      </c>
      <c r="B5" s="68">
        <v>23</v>
      </c>
      <c r="C5" s="69">
        <v>0</v>
      </c>
      <c r="D5" s="70">
        <v>1.4247913698351312E-2</v>
      </c>
      <c r="E5" s="70">
        <v>0</v>
      </c>
      <c r="G5" s="52"/>
      <c r="H5" s="52"/>
    </row>
    <row r="6" spans="1:8" ht="15" x14ac:dyDescent="0.25">
      <c r="A6" s="67" t="s">
        <v>6</v>
      </c>
      <c r="B6" s="68">
        <v>12</v>
      </c>
      <c r="C6" s="69">
        <v>0</v>
      </c>
      <c r="D6" s="70">
        <v>1.6283329940972927E-2</v>
      </c>
      <c r="E6" s="70">
        <v>0</v>
      </c>
      <c r="G6" s="52"/>
      <c r="H6" s="52"/>
    </row>
    <row r="7" spans="1:8" ht="15" x14ac:dyDescent="0.25">
      <c r="A7" s="67" t="s">
        <v>7</v>
      </c>
      <c r="B7" s="68">
        <v>15</v>
      </c>
      <c r="C7" s="69">
        <v>0</v>
      </c>
      <c r="D7" s="70">
        <v>1.2212497455729696E-2</v>
      </c>
      <c r="E7" s="70">
        <v>0</v>
      </c>
      <c r="G7" s="52"/>
      <c r="H7" s="52"/>
    </row>
    <row r="8" spans="1:8" ht="15" x14ac:dyDescent="0.25">
      <c r="A8" s="67" t="s">
        <v>8</v>
      </c>
      <c r="B8" s="68">
        <v>23</v>
      </c>
      <c r="C8" s="69">
        <v>0</v>
      </c>
      <c r="D8" s="70">
        <v>2.0354162426216162E-2</v>
      </c>
      <c r="E8" s="70">
        <v>0</v>
      </c>
      <c r="G8" s="52"/>
      <c r="H8" s="52"/>
    </row>
    <row r="9" spans="1:8" ht="15" x14ac:dyDescent="0.25">
      <c r="A9" s="67" t="s">
        <v>9</v>
      </c>
      <c r="B9" s="68">
        <v>29</v>
      </c>
      <c r="C9" s="69">
        <v>0</v>
      </c>
      <c r="D9" s="70">
        <v>1.4247913698351312E-2</v>
      </c>
      <c r="E9" s="70">
        <v>2.9481132075471695E-2</v>
      </c>
      <c r="G9" s="52"/>
      <c r="H9" s="52"/>
    </row>
    <row r="10" spans="1:8" ht="15" x14ac:dyDescent="0.25">
      <c r="A10" s="67" t="s">
        <v>10</v>
      </c>
      <c r="B10" s="68">
        <v>17</v>
      </c>
      <c r="C10" s="69">
        <v>0</v>
      </c>
      <c r="D10" s="70">
        <v>0</v>
      </c>
      <c r="E10" s="70">
        <v>0</v>
      </c>
      <c r="G10" s="52"/>
      <c r="H10" s="52"/>
    </row>
    <row r="11" spans="1:8" ht="15" x14ac:dyDescent="0.25">
      <c r="A11" s="67" t="s">
        <v>11</v>
      </c>
      <c r="B11" s="68">
        <v>10</v>
      </c>
      <c r="C11" s="69">
        <v>0</v>
      </c>
      <c r="D11" s="54">
        <v>0</v>
      </c>
      <c r="E11" s="54">
        <v>0</v>
      </c>
      <c r="G11" s="52"/>
      <c r="H11" s="52"/>
    </row>
    <row r="12" spans="1:8" ht="15" x14ac:dyDescent="0.25">
      <c r="A12" s="67" t="s">
        <v>12</v>
      </c>
      <c r="B12" s="68">
        <v>1</v>
      </c>
      <c r="C12" s="69">
        <v>0</v>
      </c>
      <c r="D12" s="70">
        <v>6.1062487278648481E-3</v>
      </c>
      <c r="E12" s="70">
        <v>0</v>
      </c>
      <c r="G12" s="52"/>
      <c r="H12" s="52"/>
    </row>
    <row r="13" spans="1:8" ht="15" x14ac:dyDescent="0.25">
      <c r="A13" s="67" t="s">
        <v>13</v>
      </c>
      <c r="B13" s="68">
        <v>12</v>
      </c>
      <c r="C13" s="69">
        <v>0</v>
      </c>
      <c r="D13" s="70">
        <v>1.2212497455729696E-2</v>
      </c>
      <c r="E13" s="70">
        <v>0</v>
      </c>
      <c r="G13" s="52"/>
      <c r="H13" s="52"/>
    </row>
    <row r="14" spans="1:8" ht="15" x14ac:dyDescent="0.25">
      <c r="A14" s="67" t="s">
        <v>14</v>
      </c>
      <c r="B14" s="68">
        <v>24</v>
      </c>
      <c r="C14" s="69">
        <v>0</v>
      </c>
      <c r="D14" s="70">
        <v>3.0531243639324242E-2</v>
      </c>
      <c r="E14" s="70">
        <v>0</v>
      </c>
      <c r="G14" s="52"/>
      <c r="H14" s="52"/>
    </row>
    <row r="15" spans="1:8" ht="15" x14ac:dyDescent="0.25">
      <c r="A15" s="67" t="s">
        <v>15</v>
      </c>
      <c r="B15" s="68">
        <v>10</v>
      </c>
      <c r="C15" s="69">
        <v>0</v>
      </c>
      <c r="D15" s="70">
        <v>0</v>
      </c>
      <c r="E15" s="70">
        <v>0</v>
      </c>
      <c r="G15" s="52"/>
      <c r="H15" s="52"/>
    </row>
    <row r="16" spans="1:8" ht="15" x14ac:dyDescent="0.25">
      <c r="A16" s="67" t="s">
        <v>16</v>
      </c>
      <c r="B16" s="68">
        <v>20</v>
      </c>
      <c r="C16" s="69">
        <v>3</v>
      </c>
      <c r="D16" s="70">
        <v>2.4424994911459393E-2</v>
      </c>
      <c r="E16" s="70">
        <v>0</v>
      </c>
      <c r="G16" s="52"/>
      <c r="H16" s="52"/>
    </row>
    <row r="17" spans="1:8" ht="15" x14ac:dyDescent="0.25">
      <c r="A17" s="67" t="s">
        <v>17</v>
      </c>
      <c r="B17" s="68">
        <v>14</v>
      </c>
      <c r="C17" s="69">
        <v>0</v>
      </c>
      <c r="D17" s="70">
        <v>2.4547119886016686E-2</v>
      </c>
      <c r="E17" s="70">
        <v>0</v>
      </c>
      <c r="G17" s="52"/>
      <c r="H17" s="52"/>
    </row>
    <row r="18" spans="1:8" ht="15" x14ac:dyDescent="0.25">
      <c r="A18" s="67" t="s">
        <v>18</v>
      </c>
      <c r="B18" s="68">
        <v>16</v>
      </c>
      <c r="C18" s="69">
        <v>0</v>
      </c>
      <c r="D18" s="70">
        <v>6.1062487278648481E-3</v>
      </c>
      <c r="E18" s="70">
        <v>0</v>
      </c>
      <c r="G18" s="52"/>
      <c r="H18" s="52"/>
    </row>
    <row r="19" spans="1:8" ht="15" x14ac:dyDescent="0.25">
      <c r="A19" s="67" t="s">
        <v>19</v>
      </c>
      <c r="B19" s="68">
        <v>17</v>
      </c>
      <c r="C19" s="69">
        <v>0</v>
      </c>
      <c r="D19" s="70">
        <v>1.6283329940972927E-2</v>
      </c>
      <c r="E19" s="70">
        <v>0</v>
      </c>
      <c r="G19" s="52"/>
      <c r="H19" s="52"/>
    </row>
    <row r="20" spans="1:8" ht="15" x14ac:dyDescent="0.25">
      <c r="A20" s="67" t="s">
        <v>20</v>
      </c>
      <c r="B20" s="68">
        <v>17</v>
      </c>
      <c r="C20" s="69">
        <v>0</v>
      </c>
      <c r="D20" s="70">
        <v>1.2212497455729696E-2</v>
      </c>
      <c r="E20" s="70">
        <v>0</v>
      </c>
      <c r="G20" s="52"/>
      <c r="H20" s="52"/>
    </row>
    <row r="21" spans="1:8" ht="15" x14ac:dyDescent="0.25">
      <c r="A21" s="67" t="s">
        <v>21</v>
      </c>
      <c r="B21" s="68">
        <v>10</v>
      </c>
      <c r="C21" s="69">
        <v>0</v>
      </c>
      <c r="D21" s="70">
        <v>1.2212497455729696E-2</v>
      </c>
      <c r="E21" s="70">
        <v>1.2382075471698112E-2</v>
      </c>
      <c r="G21" s="52"/>
      <c r="H21" s="52"/>
    </row>
    <row r="22" spans="1:8" ht="15" x14ac:dyDescent="0.25">
      <c r="A22" s="67" t="s">
        <v>22</v>
      </c>
      <c r="B22" s="68">
        <v>17</v>
      </c>
      <c r="C22" s="69">
        <v>0</v>
      </c>
      <c r="D22" s="54">
        <v>0</v>
      </c>
      <c r="E22" s="54">
        <v>0</v>
      </c>
      <c r="G22" s="52"/>
      <c r="H22" s="52"/>
    </row>
    <row r="23" spans="1:8" ht="15" x14ac:dyDescent="0.25">
      <c r="A23" s="67" t="s">
        <v>23</v>
      </c>
      <c r="B23" s="68">
        <v>10</v>
      </c>
      <c r="C23" s="69">
        <v>0</v>
      </c>
      <c r="D23" s="70">
        <v>0</v>
      </c>
      <c r="E23" s="70">
        <v>0</v>
      </c>
      <c r="G23" s="52"/>
      <c r="H23" s="52"/>
    </row>
    <row r="24" spans="1:8" ht="15" x14ac:dyDescent="0.25">
      <c r="A24" s="67" t="s">
        <v>24</v>
      </c>
      <c r="B24" s="68">
        <v>11</v>
      </c>
      <c r="C24" s="69">
        <v>0</v>
      </c>
      <c r="D24" s="70">
        <v>1.2212497455729696E-2</v>
      </c>
      <c r="E24" s="70">
        <v>0</v>
      </c>
      <c r="G24" s="52"/>
      <c r="H24" s="52"/>
    </row>
    <row r="25" spans="1:8" ht="15" x14ac:dyDescent="0.25">
      <c r="A25" s="67" t="s">
        <v>25</v>
      </c>
      <c r="B25" s="68">
        <v>11</v>
      </c>
      <c r="C25" s="69">
        <v>0</v>
      </c>
      <c r="D25" s="70">
        <v>1.2212497455729696E-2</v>
      </c>
      <c r="E25" s="70">
        <v>0</v>
      </c>
      <c r="G25" s="52"/>
      <c r="H25" s="52"/>
    </row>
    <row r="26" spans="1:8" ht="15" x14ac:dyDescent="0.25">
      <c r="A26" s="67" t="s">
        <v>26</v>
      </c>
      <c r="B26" s="68">
        <v>17</v>
      </c>
      <c r="C26" s="69">
        <v>0</v>
      </c>
      <c r="D26" s="70">
        <v>1.6283329940972927E-2</v>
      </c>
      <c r="E26" s="70">
        <v>0</v>
      </c>
      <c r="G26" s="52"/>
      <c r="H26" s="52"/>
    </row>
    <row r="27" spans="1:8" ht="15" x14ac:dyDescent="0.25">
      <c r="A27" s="67" t="s">
        <v>27</v>
      </c>
      <c r="B27" s="68">
        <v>17</v>
      </c>
      <c r="C27" s="69">
        <v>0</v>
      </c>
      <c r="D27" s="70">
        <v>1.4247913698351312E-2</v>
      </c>
      <c r="E27" s="70">
        <v>0</v>
      </c>
      <c r="G27" s="52"/>
      <c r="H27" s="52"/>
    </row>
    <row r="28" spans="1:8" ht="15" x14ac:dyDescent="0.25">
      <c r="A28" s="67" t="s">
        <v>28</v>
      </c>
      <c r="B28" s="68">
        <v>15</v>
      </c>
      <c r="C28" s="69">
        <v>0</v>
      </c>
      <c r="D28" s="70">
        <v>0</v>
      </c>
      <c r="E28" s="70">
        <v>0</v>
      </c>
      <c r="G28" s="52"/>
      <c r="H28" s="52"/>
    </row>
    <row r="29" spans="1:8" ht="15" x14ac:dyDescent="0.25">
      <c r="A29" s="67" t="s">
        <v>29</v>
      </c>
      <c r="B29" s="68">
        <v>12</v>
      </c>
      <c r="C29" s="69">
        <v>0</v>
      </c>
      <c r="D29" s="70">
        <v>1.2212497455729696E-2</v>
      </c>
      <c r="E29" s="70">
        <v>0</v>
      </c>
      <c r="G29" s="52"/>
      <c r="H29" s="52"/>
    </row>
    <row r="30" spans="1:8" ht="15" x14ac:dyDescent="0.25">
      <c r="A30" s="67" t="s">
        <v>30</v>
      </c>
      <c r="B30" s="68">
        <v>0</v>
      </c>
      <c r="C30" s="69">
        <v>0</v>
      </c>
      <c r="D30" s="70">
        <v>6.1062487278648481E-3</v>
      </c>
      <c r="E30" s="70">
        <v>0</v>
      </c>
      <c r="G30" s="52"/>
      <c r="H30" s="52"/>
    </row>
    <row r="31" spans="1:8" ht="15" x14ac:dyDescent="0.25">
      <c r="A31" s="67" t="s">
        <v>31</v>
      </c>
      <c r="B31" s="68">
        <v>17</v>
      </c>
      <c r="C31" s="69">
        <v>0</v>
      </c>
      <c r="D31" s="70">
        <v>1.6283329940972927E-2</v>
      </c>
      <c r="E31" s="70">
        <v>0</v>
      </c>
      <c r="G31" s="52"/>
      <c r="H31" s="52"/>
    </row>
    <row r="32" spans="1:8" ht="15" x14ac:dyDescent="0.25">
      <c r="A32" s="67" t="s">
        <v>32</v>
      </c>
      <c r="B32" s="68">
        <v>20</v>
      </c>
      <c r="C32" s="69">
        <v>0</v>
      </c>
      <c r="D32" s="70">
        <v>0</v>
      </c>
      <c r="E32" s="70">
        <v>0</v>
      </c>
      <c r="G32" s="52"/>
      <c r="H32" s="52"/>
    </row>
    <row r="33" spans="1:8" ht="15" x14ac:dyDescent="0.25">
      <c r="A33" s="67" t="s">
        <v>33</v>
      </c>
      <c r="B33" s="68">
        <v>0</v>
      </c>
      <c r="C33" s="69">
        <v>0</v>
      </c>
      <c r="D33" s="70">
        <v>1.6283329940972927E-2</v>
      </c>
      <c r="E33" s="70">
        <v>0</v>
      </c>
      <c r="G33" s="52"/>
      <c r="H33" s="52"/>
    </row>
    <row r="34" spans="1:8" ht="15" x14ac:dyDescent="0.25">
      <c r="A34" s="67" t="s">
        <v>34</v>
      </c>
      <c r="B34" s="68">
        <v>3</v>
      </c>
      <c r="C34" s="69">
        <v>0</v>
      </c>
      <c r="D34" s="70">
        <v>6.1062487278648481E-3</v>
      </c>
      <c r="E34" s="70">
        <v>0</v>
      </c>
      <c r="G34" s="52"/>
      <c r="H34" s="52"/>
    </row>
    <row r="35" spans="1:8" ht="15" x14ac:dyDescent="0.25">
      <c r="A35" s="67" t="s">
        <v>35</v>
      </c>
      <c r="B35" s="68">
        <v>0</v>
      </c>
      <c r="C35" s="69">
        <v>0</v>
      </c>
      <c r="D35" s="70">
        <v>0</v>
      </c>
      <c r="E35" s="70">
        <v>0</v>
      </c>
      <c r="G35" s="52"/>
      <c r="H35" s="52"/>
    </row>
    <row r="36" spans="1:8" ht="15" x14ac:dyDescent="0.25">
      <c r="A36" s="67" t="s">
        <v>36</v>
      </c>
      <c r="B36" s="68">
        <v>19</v>
      </c>
      <c r="C36" s="69">
        <v>0</v>
      </c>
      <c r="D36" s="70">
        <v>1.6283329940972927E-2</v>
      </c>
      <c r="E36" s="70">
        <v>2.9481132075471695E-2</v>
      </c>
      <c r="G36" s="52"/>
      <c r="H36" s="52"/>
    </row>
    <row r="37" spans="1:8" ht="15" x14ac:dyDescent="0.25">
      <c r="A37" s="67" t="s">
        <v>37</v>
      </c>
      <c r="B37" s="68">
        <v>10</v>
      </c>
      <c r="C37" s="69">
        <v>0</v>
      </c>
      <c r="D37" s="70">
        <v>1.2212497455729696E-2</v>
      </c>
      <c r="E37" s="70">
        <v>0</v>
      </c>
      <c r="G37" s="52"/>
      <c r="H37" s="52"/>
    </row>
    <row r="38" spans="1:8" ht="15" x14ac:dyDescent="0.25">
      <c r="A38" s="67" t="s">
        <v>38</v>
      </c>
      <c r="B38" s="68">
        <v>15</v>
      </c>
      <c r="C38" s="69">
        <v>0</v>
      </c>
      <c r="D38" s="70">
        <v>1.4247913698351312E-2</v>
      </c>
      <c r="E38" s="70">
        <v>0</v>
      </c>
      <c r="G38" s="52"/>
      <c r="H38" s="52"/>
    </row>
    <row r="39" spans="1:8" ht="15" x14ac:dyDescent="0.25">
      <c r="A39" s="67" t="s">
        <v>39</v>
      </c>
      <c r="B39" s="68">
        <v>0</v>
      </c>
      <c r="C39" s="69">
        <v>0</v>
      </c>
      <c r="D39" s="70">
        <v>1.2212497455729696E-2</v>
      </c>
      <c r="E39" s="70">
        <v>5.896226415094339E-2</v>
      </c>
      <c r="G39" s="52"/>
      <c r="H39" s="52"/>
    </row>
    <row r="40" spans="1:8" ht="15" x14ac:dyDescent="0.25">
      <c r="A40" s="67" t="s">
        <v>40</v>
      </c>
      <c r="B40" s="68">
        <v>0</v>
      </c>
      <c r="C40" s="69">
        <v>0</v>
      </c>
      <c r="D40" s="70">
        <v>1.4980663545695095E-2</v>
      </c>
      <c r="E40" s="70">
        <v>0</v>
      </c>
      <c r="G40" s="52"/>
      <c r="H40" s="52"/>
    </row>
    <row r="41" spans="1:8" ht="15" x14ac:dyDescent="0.25">
      <c r="A41" s="67" t="s">
        <v>41</v>
      </c>
      <c r="B41" s="68">
        <v>20</v>
      </c>
      <c r="C41" s="69">
        <v>0</v>
      </c>
      <c r="D41" s="70">
        <v>0</v>
      </c>
      <c r="E41" s="70">
        <v>0</v>
      </c>
      <c r="G41" s="52"/>
      <c r="H41" s="52"/>
    </row>
    <row r="42" spans="1:8" ht="15" x14ac:dyDescent="0.25">
      <c r="A42" s="67" t="s">
        <v>42</v>
      </c>
      <c r="B42" s="68">
        <v>15</v>
      </c>
      <c r="C42" s="69">
        <v>0</v>
      </c>
      <c r="D42" s="70">
        <v>0</v>
      </c>
      <c r="E42" s="70">
        <v>0</v>
      </c>
      <c r="G42" s="52"/>
      <c r="H42" s="52"/>
    </row>
    <row r="43" spans="1:8" ht="15" x14ac:dyDescent="0.25">
      <c r="A43" s="67" t="s">
        <v>43</v>
      </c>
      <c r="B43" s="68">
        <v>17</v>
      </c>
      <c r="C43" s="69">
        <v>0</v>
      </c>
      <c r="D43" s="70">
        <v>1.4247913698351312E-2</v>
      </c>
      <c r="E43" s="70">
        <v>0</v>
      </c>
      <c r="G43" s="52"/>
      <c r="H43" s="52"/>
    </row>
    <row r="44" spans="1:8" ht="15" x14ac:dyDescent="0.25">
      <c r="A44" s="67" t="s">
        <v>93</v>
      </c>
      <c r="B44" s="68">
        <v>17</v>
      </c>
      <c r="C44" s="69">
        <v>0</v>
      </c>
      <c r="D44" s="70">
        <v>1.6283329940972927E-2</v>
      </c>
      <c r="E44" s="70">
        <v>5.896226415094339E-2</v>
      </c>
      <c r="G44" s="52"/>
      <c r="H44" s="52"/>
    </row>
    <row r="45" spans="1:8" ht="15" x14ac:dyDescent="0.25">
      <c r="A45" s="67" t="s">
        <v>44</v>
      </c>
      <c r="B45" s="68">
        <v>20</v>
      </c>
      <c r="C45" s="69">
        <v>0</v>
      </c>
      <c r="D45" s="70">
        <v>3.0531243639324242E-2</v>
      </c>
      <c r="E45" s="70">
        <v>1.4740566037735848E-2</v>
      </c>
      <c r="G45" s="52"/>
      <c r="H45" s="52"/>
    </row>
    <row r="46" spans="1:8" ht="15" x14ac:dyDescent="0.25">
      <c r="A46" s="67" t="s">
        <v>45</v>
      </c>
      <c r="B46" s="68">
        <v>6.67</v>
      </c>
      <c r="C46" s="69">
        <v>0</v>
      </c>
      <c r="D46" s="70">
        <v>1.8318746183594546E-2</v>
      </c>
      <c r="E46" s="70">
        <v>0</v>
      </c>
      <c r="G46" s="52"/>
      <c r="H46" s="52"/>
    </row>
    <row r="47" spans="1:8" ht="15" x14ac:dyDescent="0.25">
      <c r="A47" s="67" t="s">
        <v>46</v>
      </c>
      <c r="B47" s="68">
        <v>22.67</v>
      </c>
      <c r="C47" s="69">
        <v>0</v>
      </c>
      <c r="D47" s="70">
        <v>6.1062487278648481E-3</v>
      </c>
      <c r="E47" s="70">
        <v>0</v>
      </c>
      <c r="G47" s="52"/>
      <c r="H47" s="52"/>
    </row>
    <row r="48" spans="1:8" ht="15" x14ac:dyDescent="0.25">
      <c r="A48" s="67" t="s">
        <v>47</v>
      </c>
      <c r="B48" s="68">
        <v>15</v>
      </c>
      <c r="C48" s="69">
        <v>0</v>
      </c>
      <c r="D48" s="70">
        <v>0</v>
      </c>
      <c r="E48" s="70">
        <v>5.896226415094339E-2</v>
      </c>
      <c r="G48" s="52"/>
      <c r="H48" s="52"/>
    </row>
    <row r="49" spans="1:8" ht="15" x14ac:dyDescent="0.25">
      <c r="A49" s="67" t="s">
        <v>48</v>
      </c>
      <c r="B49" s="68">
        <v>16</v>
      </c>
      <c r="C49" s="69">
        <v>0</v>
      </c>
      <c r="D49" s="70">
        <v>2.2389578668837777E-2</v>
      </c>
      <c r="E49" s="70">
        <v>2.9481132075471695E-2</v>
      </c>
      <c r="G49" s="52"/>
      <c r="H49" s="52"/>
    </row>
    <row r="50" spans="1:8" ht="15" x14ac:dyDescent="0.25">
      <c r="A50" s="67" t="s">
        <v>49</v>
      </c>
      <c r="B50" s="68">
        <v>15</v>
      </c>
      <c r="C50" s="69">
        <v>3</v>
      </c>
      <c r="D50" s="70">
        <v>1.2212497455729696E-2</v>
      </c>
      <c r="E50" s="70">
        <v>8.8443396226415089E-2</v>
      </c>
      <c r="G50" s="52"/>
      <c r="H50" s="52"/>
    </row>
    <row r="51" spans="1:8" ht="15" x14ac:dyDescent="0.25">
      <c r="A51" s="67" t="s">
        <v>50</v>
      </c>
      <c r="B51" s="68">
        <v>23</v>
      </c>
      <c r="C51" s="69">
        <v>0</v>
      </c>
      <c r="D51" s="70">
        <v>0</v>
      </c>
      <c r="E51" s="70">
        <v>0</v>
      </c>
      <c r="G51" s="52"/>
      <c r="H51" s="52"/>
    </row>
    <row r="52" spans="1:8" ht="15" x14ac:dyDescent="0.25">
      <c r="A52" s="67" t="s">
        <v>51</v>
      </c>
      <c r="B52" s="68">
        <v>22</v>
      </c>
      <c r="C52" s="69">
        <v>0</v>
      </c>
      <c r="D52" s="70">
        <v>8.1416649704864636E-3</v>
      </c>
      <c r="E52" s="70">
        <v>5.896226415094339E-2</v>
      </c>
      <c r="G52" s="52"/>
      <c r="H52" s="52"/>
    </row>
    <row r="53" spans="1:8" ht="15" x14ac:dyDescent="0.25">
      <c r="A53" s="67" t="s">
        <v>52</v>
      </c>
      <c r="B53" s="68">
        <v>17</v>
      </c>
      <c r="C53" s="69">
        <v>0</v>
      </c>
      <c r="D53" s="70">
        <v>1.1154081009566455E-2</v>
      </c>
      <c r="E53" s="70">
        <v>0</v>
      </c>
      <c r="G53" s="52"/>
      <c r="H53" s="52"/>
    </row>
    <row r="54" spans="1:8" ht="15" x14ac:dyDescent="0.25">
      <c r="A54" s="67" t="s">
        <v>132</v>
      </c>
      <c r="B54" s="68">
        <v>13</v>
      </c>
      <c r="C54" s="69">
        <v>0</v>
      </c>
      <c r="D54" s="70">
        <v>9.1593730917972731E-3</v>
      </c>
      <c r="E54" s="70">
        <v>0</v>
      </c>
      <c r="G54" s="52"/>
      <c r="H54" s="52"/>
    </row>
    <row r="55" spans="1:8" ht="15" x14ac:dyDescent="0.25">
      <c r="A55" s="67" t="s">
        <v>53</v>
      </c>
      <c r="B55" s="68">
        <v>22</v>
      </c>
      <c r="C55" s="69">
        <v>0</v>
      </c>
      <c r="D55" s="70">
        <v>1.4247913698351312E-2</v>
      </c>
      <c r="E55" s="70">
        <v>0</v>
      </c>
      <c r="G55" s="52"/>
      <c r="H55" s="52"/>
    </row>
    <row r="56" spans="1:8" ht="15" x14ac:dyDescent="0.25">
      <c r="A56" s="67" t="s">
        <v>54</v>
      </c>
      <c r="B56" s="68">
        <v>17</v>
      </c>
      <c r="C56" s="69">
        <v>0</v>
      </c>
      <c r="D56" s="70">
        <v>0</v>
      </c>
      <c r="E56" s="70">
        <v>0</v>
      </c>
      <c r="G56" s="52"/>
      <c r="H56" s="52"/>
    </row>
    <row r="57" spans="1:8" ht="15" x14ac:dyDescent="0.25">
      <c r="A57" s="67" t="s">
        <v>55</v>
      </c>
      <c r="B57" s="68">
        <v>20</v>
      </c>
      <c r="C57" s="69">
        <v>0</v>
      </c>
      <c r="D57" s="70">
        <v>6.1062487278648481E-3</v>
      </c>
      <c r="E57" s="70">
        <v>5.896226415094339E-2</v>
      </c>
      <c r="G57" s="52"/>
      <c r="H57" s="52"/>
    </row>
    <row r="58" spans="1:8" ht="15" x14ac:dyDescent="0.25">
      <c r="A58" s="67" t="s">
        <v>56</v>
      </c>
      <c r="B58" s="68">
        <v>21</v>
      </c>
      <c r="C58" s="69">
        <v>0</v>
      </c>
      <c r="D58" s="70">
        <v>1.6283329940972927E-2</v>
      </c>
      <c r="E58" s="70">
        <v>0</v>
      </c>
      <c r="G58" s="52"/>
      <c r="H58" s="52"/>
    </row>
    <row r="59" spans="1:8" ht="15" x14ac:dyDescent="0.25">
      <c r="A59" s="67" t="s">
        <v>57</v>
      </c>
      <c r="B59" s="68">
        <v>13</v>
      </c>
      <c r="C59" s="69">
        <v>0</v>
      </c>
      <c r="D59" s="70">
        <v>0</v>
      </c>
      <c r="E59" s="70">
        <v>0</v>
      </c>
      <c r="G59" s="52"/>
      <c r="H59" s="52"/>
    </row>
    <row r="60" spans="1:8" ht="15" x14ac:dyDescent="0.25">
      <c r="A60" s="67" t="s">
        <v>58</v>
      </c>
      <c r="B60" s="68">
        <v>19</v>
      </c>
      <c r="C60" s="69">
        <v>0</v>
      </c>
      <c r="D60" s="70">
        <v>0</v>
      </c>
      <c r="E60" s="70">
        <v>5.896226415094339E-2</v>
      </c>
      <c r="G60" s="52"/>
      <c r="H60" s="52"/>
    </row>
    <row r="61" spans="1:8" ht="15" x14ac:dyDescent="0.25">
      <c r="A61" s="67" t="s">
        <v>59</v>
      </c>
      <c r="B61" s="68">
        <v>16</v>
      </c>
      <c r="C61" s="69">
        <v>0</v>
      </c>
      <c r="D61" s="70">
        <v>0</v>
      </c>
      <c r="E61" s="70">
        <v>2.9481132075471695E-2</v>
      </c>
      <c r="G61" s="52"/>
      <c r="H61" s="52"/>
    </row>
    <row r="62" spans="1:8" ht="15" x14ac:dyDescent="0.25">
      <c r="A62" s="67" t="s">
        <v>60</v>
      </c>
      <c r="B62" s="68">
        <v>17</v>
      </c>
      <c r="C62" s="69">
        <v>0</v>
      </c>
      <c r="D62" s="70">
        <v>4.0708324852432318E-3</v>
      </c>
      <c r="E62" s="70">
        <v>0</v>
      </c>
      <c r="G62" s="52"/>
      <c r="H62" s="52"/>
    </row>
    <row r="63" spans="1:8" ht="15" x14ac:dyDescent="0.25">
      <c r="A63" s="67" t="s">
        <v>61</v>
      </c>
      <c r="B63" s="68">
        <v>18</v>
      </c>
      <c r="C63" s="69">
        <v>0</v>
      </c>
      <c r="D63" s="70">
        <v>1.2212497455729696E-2</v>
      </c>
      <c r="E63" s="70">
        <v>0</v>
      </c>
      <c r="G63" s="52"/>
      <c r="H63" s="52"/>
    </row>
    <row r="64" spans="1:8" ht="15" x14ac:dyDescent="0.25">
      <c r="A64" s="67" t="s">
        <v>62</v>
      </c>
      <c r="B64" s="68">
        <v>24</v>
      </c>
      <c r="C64" s="69">
        <v>0</v>
      </c>
      <c r="D64" s="70">
        <v>4.0708324852432318E-3</v>
      </c>
      <c r="E64" s="70">
        <v>0</v>
      </c>
      <c r="G64" s="52"/>
      <c r="H64" s="52"/>
    </row>
    <row r="65" spans="1:8" ht="15" x14ac:dyDescent="0.25">
      <c r="A65" s="67" t="s">
        <v>63</v>
      </c>
      <c r="B65" s="68">
        <v>15</v>
      </c>
      <c r="C65" s="69">
        <v>0</v>
      </c>
      <c r="D65" s="70">
        <v>1.2212497455729696E-2</v>
      </c>
      <c r="E65" s="70">
        <v>0</v>
      </c>
      <c r="G65" s="52"/>
      <c r="H65" s="52"/>
    </row>
    <row r="66" spans="1:8" ht="15" x14ac:dyDescent="0.25">
      <c r="A66" s="67" t="s">
        <v>64</v>
      </c>
      <c r="B66" s="68">
        <v>18</v>
      </c>
      <c r="C66" s="69">
        <v>0</v>
      </c>
      <c r="D66" s="70">
        <v>2.0354162426216159E-3</v>
      </c>
      <c r="E66" s="70">
        <v>0</v>
      </c>
      <c r="G66" s="52"/>
      <c r="H66" s="52"/>
    </row>
    <row r="67" spans="1:8" ht="15" x14ac:dyDescent="0.25">
      <c r="A67" s="67" t="s">
        <v>65</v>
      </c>
      <c r="B67" s="68">
        <v>27</v>
      </c>
      <c r="C67" s="69">
        <v>0</v>
      </c>
      <c r="D67" s="54">
        <v>0</v>
      </c>
      <c r="E67" s="54">
        <v>0</v>
      </c>
      <c r="G67" s="52"/>
      <c r="H67" s="52"/>
    </row>
    <row r="68" spans="1:8" ht="15" x14ac:dyDescent="0.25">
      <c r="A68" s="67" t="s">
        <v>66</v>
      </c>
      <c r="B68" s="68">
        <v>11</v>
      </c>
      <c r="C68" s="69">
        <v>0</v>
      </c>
      <c r="D68" s="70">
        <v>6.1062487278648481E-3</v>
      </c>
      <c r="E68" s="70">
        <v>5.896226415094339E-2</v>
      </c>
      <c r="G68" s="52"/>
      <c r="H68" s="52"/>
    </row>
    <row r="69" spans="1:8" ht="15" x14ac:dyDescent="0.25">
      <c r="A69" s="67" t="s">
        <v>67</v>
      </c>
      <c r="B69" s="68">
        <v>17</v>
      </c>
      <c r="C69" s="69">
        <v>0</v>
      </c>
      <c r="D69" s="70">
        <v>2.2389578668837777E-2</v>
      </c>
      <c r="E69" s="70">
        <v>2.9481132075471695E-2</v>
      </c>
      <c r="G69" s="52"/>
      <c r="H69" s="52"/>
    </row>
    <row r="70" spans="1:8" ht="15" x14ac:dyDescent="0.25">
      <c r="A70" s="67" t="s">
        <v>68</v>
      </c>
      <c r="B70" s="68">
        <v>21</v>
      </c>
      <c r="C70" s="69">
        <v>1</v>
      </c>
      <c r="D70" s="70">
        <v>2.2389578668837777E-2</v>
      </c>
      <c r="E70" s="70">
        <v>2.9481132075471695E-2</v>
      </c>
      <c r="G70" s="52"/>
      <c r="H70" s="52"/>
    </row>
    <row r="71" spans="1:8" ht="15" x14ac:dyDescent="0.25">
      <c r="A71" s="67" t="s">
        <v>69</v>
      </c>
      <c r="B71" s="68">
        <v>19</v>
      </c>
      <c r="C71" s="69">
        <v>0</v>
      </c>
      <c r="D71" s="70">
        <v>3.3625076328109099E-2</v>
      </c>
      <c r="E71" s="70">
        <v>0</v>
      </c>
      <c r="G71" s="52"/>
      <c r="H71" s="52"/>
    </row>
    <row r="72" spans="1:8" ht="15" x14ac:dyDescent="0.25">
      <c r="A72" s="67" t="s">
        <v>70</v>
      </c>
      <c r="B72" s="68">
        <v>0</v>
      </c>
      <c r="C72" s="69">
        <v>0</v>
      </c>
      <c r="D72" s="70">
        <v>0</v>
      </c>
      <c r="E72" s="70">
        <v>0</v>
      </c>
      <c r="G72" s="52"/>
      <c r="H72" s="52"/>
    </row>
    <row r="73" spans="1:8" ht="15" x14ac:dyDescent="0.25">
      <c r="A73" s="67" t="s">
        <v>71</v>
      </c>
      <c r="B73" s="68">
        <v>1</v>
      </c>
      <c r="C73" s="69">
        <v>0</v>
      </c>
      <c r="D73" s="70">
        <v>0</v>
      </c>
      <c r="E73" s="70">
        <v>0</v>
      </c>
      <c r="G73" s="52"/>
      <c r="H73" s="52"/>
    </row>
    <row r="74" spans="1:8" ht="15" x14ac:dyDescent="0.25">
      <c r="A74" s="67" t="s">
        <v>72</v>
      </c>
      <c r="B74" s="68">
        <v>18</v>
      </c>
      <c r="C74" s="69">
        <v>0</v>
      </c>
      <c r="D74" s="70">
        <v>2.2389578668837777E-2</v>
      </c>
      <c r="E74" s="70">
        <v>2.9481132075471695E-2</v>
      </c>
      <c r="G74" s="52"/>
      <c r="H74" s="52"/>
    </row>
    <row r="75" spans="1:8" ht="15" x14ac:dyDescent="0.25">
      <c r="A75" s="67" t="s">
        <v>73</v>
      </c>
      <c r="B75" s="68">
        <v>20</v>
      </c>
      <c r="C75" s="69">
        <v>0</v>
      </c>
      <c r="D75" s="70">
        <v>1.6283329940972927E-2</v>
      </c>
      <c r="E75" s="70">
        <v>0</v>
      </c>
      <c r="G75" s="52"/>
      <c r="H75" s="52"/>
    </row>
    <row r="76" spans="1:8" ht="15" x14ac:dyDescent="0.25">
      <c r="A76" s="67" t="s">
        <v>74</v>
      </c>
      <c r="B76" s="68">
        <v>0</v>
      </c>
      <c r="C76" s="69">
        <v>0</v>
      </c>
      <c r="D76" s="70">
        <v>0</v>
      </c>
      <c r="E76" s="70">
        <v>0</v>
      </c>
      <c r="G76" s="52"/>
      <c r="H76" s="52"/>
    </row>
    <row r="77" spans="1:8" ht="15" x14ac:dyDescent="0.25">
      <c r="A77" s="67" t="s">
        <v>75</v>
      </c>
      <c r="B77" s="68">
        <v>5</v>
      </c>
      <c r="C77" s="69">
        <v>0</v>
      </c>
      <c r="D77" s="70">
        <v>2.8495827396702623E-2</v>
      </c>
      <c r="E77" s="70">
        <v>0</v>
      </c>
      <c r="G77" s="52"/>
      <c r="H77" s="52"/>
    </row>
    <row r="78" spans="1:8" ht="15" x14ac:dyDescent="0.25">
      <c r="A78" s="67" t="s">
        <v>76</v>
      </c>
      <c r="B78" s="68">
        <v>11</v>
      </c>
      <c r="C78" s="69">
        <v>0</v>
      </c>
      <c r="D78" s="70">
        <v>1.2212497455729696E-2</v>
      </c>
      <c r="E78" s="70">
        <v>0</v>
      </c>
      <c r="G78" s="52"/>
      <c r="H78" s="52"/>
    </row>
    <row r="79" spans="1:8" ht="15" x14ac:dyDescent="0.25">
      <c r="A79" s="67" t="s">
        <v>77</v>
      </c>
      <c r="B79" s="68">
        <v>12</v>
      </c>
      <c r="C79" s="69">
        <v>0</v>
      </c>
      <c r="D79" s="70">
        <v>2.4424994911459393E-2</v>
      </c>
      <c r="E79" s="70">
        <v>0</v>
      </c>
      <c r="G79" s="52"/>
      <c r="H79" s="52"/>
    </row>
    <row r="80" spans="1:8" ht="15" x14ac:dyDescent="0.25">
      <c r="A80" s="67" t="s">
        <v>78</v>
      </c>
      <c r="B80" s="68">
        <v>10</v>
      </c>
      <c r="C80" s="69">
        <v>0</v>
      </c>
      <c r="D80" s="70">
        <v>0</v>
      </c>
      <c r="E80" s="70">
        <v>0</v>
      </c>
      <c r="G80" s="52"/>
      <c r="H80" s="52"/>
    </row>
    <row r="81" spans="1:8" ht="15" x14ac:dyDescent="0.25">
      <c r="A81" s="67" t="s">
        <v>79</v>
      </c>
      <c r="B81" s="68">
        <v>23</v>
      </c>
      <c r="C81" s="69">
        <v>0</v>
      </c>
      <c r="D81" s="70">
        <v>2.0354162426216162E-2</v>
      </c>
      <c r="E81" s="70">
        <v>5.896226415094339E-2</v>
      </c>
      <c r="G81" s="52"/>
      <c r="H81" s="52"/>
    </row>
    <row r="82" spans="1:8" ht="15" x14ac:dyDescent="0.25">
      <c r="A82" s="67" t="s">
        <v>80</v>
      </c>
      <c r="B82" s="68">
        <v>3</v>
      </c>
      <c r="C82" s="69">
        <v>1</v>
      </c>
      <c r="D82" s="70">
        <v>4.0708324852432318E-3</v>
      </c>
      <c r="E82" s="70">
        <v>2.9481132075471695E-2</v>
      </c>
      <c r="G82" s="52"/>
      <c r="H82" s="52"/>
    </row>
    <row r="83" spans="1:8" ht="15" x14ac:dyDescent="0.25">
      <c r="A83" s="67" t="s">
        <v>81</v>
      </c>
      <c r="B83" s="68">
        <v>22</v>
      </c>
      <c r="C83" s="69">
        <v>0</v>
      </c>
      <c r="D83" s="70">
        <v>0</v>
      </c>
      <c r="E83" s="70">
        <v>8.8443396226415089E-2</v>
      </c>
      <c r="G83" s="52"/>
      <c r="H83" s="52"/>
    </row>
    <row r="84" spans="1:8" ht="15" x14ac:dyDescent="0.25">
      <c r="A84" s="67" t="s">
        <v>82</v>
      </c>
      <c r="B84" s="68">
        <v>12</v>
      </c>
      <c r="C84" s="69">
        <v>0</v>
      </c>
      <c r="D84" s="70">
        <v>1.2212497455729696E-2</v>
      </c>
      <c r="E84" s="70">
        <v>0</v>
      </c>
      <c r="G84" s="52"/>
      <c r="H84" s="52"/>
    </row>
    <row r="85" spans="1:8" ht="15" x14ac:dyDescent="0.25">
      <c r="A85" s="67" t="s">
        <v>83</v>
      </c>
      <c r="B85" s="68">
        <v>11</v>
      </c>
      <c r="C85" s="69">
        <v>0</v>
      </c>
      <c r="D85" s="70">
        <v>6.1062487278648481E-3</v>
      </c>
      <c r="E85" s="70">
        <v>0</v>
      </c>
      <c r="G85" s="52"/>
      <c r="H85" s="52"/>
    </row>
    <row r="86" spans="1:8" ht="15" x14ac:dyDescent="0.25">
      <c r="A86" s="67" t="s">
        <v>84</v>
      </c>
      <c r="B86" s="68">
        <v>15</v>
      </c>
      <c r="C86" s="69">
        <v>0</v>
      </c>
      <c r="D86" s="70">
        <v>1.2212497455729696E-2</v>
      </c>
      <c r="E86" s="70">
        <v>0</v>
      </c>
      <c r="G86" s="52"/>
      <c r="H86" s="52"/>
    </row>
    <row r="87" spans="1:8" ht="15" x14ac:dyDescent="0.25">
      <c r="A87" s="67" t="s">
        <v>85</v>
      </c>
      <c r="B87" s="68">
        <v>0</v>
      </c>
      <c r="C87" s="69">
        <v>0</v>
      </c>
      <c r="D87" s="70">
        <v>0</v>
      </c>
      <c r="E87" s="70">
        <v>0</v>
      </c>
      <c r="G87" s="52"/>
      <c r="H87" s="52"/>
    </row>
    <row r="88" spans="1:8" ht="15" x14ac:dyDescent="0.25">
      <c r="A88" s="67" t="s">
        <v>94</v>
      </c>
      <c r="B88" s="68">
        <v>0</v>
      </c>
      <c r="C88" s="69">
        <v>0</v>
      </c>
      <c r="D88" s="70">
        <v>1.4247913698351312E-2</v>
      </c>
      <c r="E88" s="70">
        <v>0</v>
      </c>
      <c r="G88" s="52"/>
      <c r="H88" s="52"/>
    </row>
    <row r="89" spans="1:8" ht="15" x14ac:dyDescent="0.25">
      <c r="A89" s="67" t="s">
        <v>86</v>
      </c>
      <c r="B89" s="68">
        <v>27</v>
      </c>
      <c r="C89" s="69">
        <v>0</v>
      </c>
      <c r="D89" s="70">
        <v>2.2430286993690207E-2</v>
      </c>
      <c r="E89" s="70">
        <v>0</v>
      </c>
      <c r="G89" s="52"/>
      <c r="H89" s="52"/>
    </row>
    <row r="90" spans="1:8" ht="15" x14ac:dyDescent="0.25">
      <c r="A90" s="67" t="s">
        <v>87</v>
      </c>
      <c r="B90" s="68">
        <v>18</v>
      </c>
      <c r="C90" s="69">
        <v>0</v>
      </c>
      <c r="D90" s="70">
        <v>2.0354162426216159E-3</v>
      </c>
      <c r="E90" s="70">
        <v>0</v>
      </c>
      <c r="G90" s="52"/>
      <c r="H90" s="52"/>
    </row>
    <row r="91" spans="1:8" ht="15" x14ac:dyDescent="0.25">
      <c r="A91" s="67" t="s">
        <v>88</v>
      </c>
      <c r="B91" s="68">
        <v>0</v>
      </c>
      <c r="C91" s="69">
        <v>0</v>
      </c>
      <c r="D91" s="70">
        <v>1.4980663545695095E-2</v>
      </c>
      <c r="E91" s="70">
        <v>0</v>
      </c>
      <c r="G91" s="52"/>
      <c r="H91" s="52"/>
    </row>
    <row r="92" spans="1:8" ht="15" x14ac:dyDescent="0.25">
      <c r="A92" s="67" t="s">
        <v>89</v>
      </c>
      <c r="B92" s="68">
        <v>22</v>
      </c>
      <c r="C92" s="69">
        <v>0</v>
      </c>
      <c r="D92" s="70">
        <v>3.0531243639324242E-2</v>
      </c>
      <c r="E92" s="70">
        <v>5.896226415094339E-2</v>
      </c>
      <c r="G92" s="52"/>
      <c r="H92" s="52"/>
    </row>
    <row r="93" spans="1:8" ht="15" x14ac:dyDescent="0.25">
      <c r="A93" s="67" t="s">
        <v>90</v>
      </c>
      <c r="B93" s="68">
        <v>8</v>
      </c>
      <c r="C93" s="69">
        <v>0</v>
      </c>
      <c r="D93" s="70">
        <v>8.1416649704864636E-3</v>
      </c>
      <c r="E93" s="70">
        <v>2.9481132075471695E-2</v>
      </c>
      <c r="G93" s="52"/>
      <c r="H93" s="52"/>
    </row>
    <row r="94" spans="1:8" x14ac:dyDescent="0.2">
      <c r="A94" s="77"/>
      <c r="B94" s="77"/>
      <c r="C94" s="77"/>
      <c r="D94" s="77"/>
      <c r="E94" s="77"/>
    </row>
    <row r="95" spans="1:8" ht="15" x14ac:dyDescent="0.2">
      <c r="A95" s="78" t="s">
        <v>153</v>
      </c>
      <c r="B95" s="79">
        <f>SUM(B2:B93)</f>
        <v>1281.3399999999999</v>
      </c>
      <c r="C95" s="79">
        <f>SUM(C2:C93)</f>
        <v>8</v>
      </c>
      <c r="D95" s="80">
        <f>SUM(D2:D93)</f>
        <v>0.99999999999999989</v>
      </c>
      <c r="E95" s="80">
        <f>SUM(E2:E93)</f>
        <v>0.99999999999999978</v>
      </c>
    </row>
  </sheetData>
  <phoneticPr fontId="0" type="noConversion"/>
  <pageMargins left="0.23622047244094491" right="0.23622047244094491" top="0.19685039370078741" bottom="0.15748031496062992" header="0.31496062992125984" footer="0.31496062992125984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>
    <tabColor rgb="FF92D050"/>
  </sheetPr>
  <dimension ref="A1:G414"/>
  <sheetViews>
    <sheetView topLeftCell="A70" zoomScale="110" zoomScaleNormal="110" zoomScalePageLayoutView="110" workbookViewId="0">
      <selection activeCell="D3" sqref="D3"/>
    </sheetView>
  </sheetViews>
  <sheetFormatPr defaultColWidth="8.85546875" defaultRowHeight="15" x14ac:dyDescent="0.25"/>
  <cols>
    <col min="1" max="1" width="34.85546875" style="26" customWidth="1"/>
    <col min="2" max="2" width="18.42578125" style="26" customWidth="1"/>
    <col min="3" max="3" width="23.28515625" style="26" hidden="1" customWidth="1"/>
    <col min="4" max="4" width="12.42578125" style="25" bestFit="1" customWidth="1"/>
    <col min="5" max="5" width="18.85546875" style="25" customWidth="1"/>
    <col min="6" max="6" width="16.85546875" style="25" customWidth="1"/>
    <col min="7" max="7" width="24.140625" style="25" customWidth="1"/>
    <col min="8" max="9" width="12.42578125" style="25" bestFit="1" customWidth="1"/>
    <col min="10" max="16384" width="8.85546875" style="25"/>
  </cols>
  <sheetData>
    <row r="1" spans="1:7" ht="15.75" thickBot="1" x14ac:dyDescent="0.3">
      <c r="A1" s="72" t="s">
        <v>144</v>
      </c>
      <c r="B1" s="73" t="s">
        <v>91</v>
      </c>
      <c r="C1" s="73" t="s">
        <v>92</v>
      </c>
    </row>
    <row r="2" spans="1:7" x14ac:dyDescent="0.25">
      <c r="A2" s="60" t="s">
        <v>2</v>
      </c>
      <c r="B2" s="128">
        <v>35.305245692436834</v>
      </c>
      <c r="C2" s="61">
        <v>5.5207272913017635E-2</v>
      </c>
      <c r="E2" s="51"/>
      <c r="G2" s="48"/>
    </row>
    <row r="3" spans="1:7" x14ac:dyDescent="0.25">
      <c r="A3" s="60" t="s">
        <v>3</v>
      </c>
      <c r="B3" s="128">
        <v>0.65287065320891546</v>
      </c>
      <c r="C3" s="61">
        <v>3.7571789125424176E-4</v>
      </c>
      <c r="E3" s="51"/>
      <c r="G3" s="48"/>
    </row>
    <row r="4" spans="1:7" x14ac:dyDescent="0.25">
      <c r="A4" s="60" t="s">
        <v>4</v>
      </c>
      <c r="B4" s="128">
        <v>3.5933633596238668</v>
      </c>
      <c r="C4" s="61">
        <v>9.4539250939678771E-3</v>
      </c>
      <c r="E4" s="51"/>
      <c r="G4" s="48"/>
    </row>
    <row r="5" spans="1:7" x14ac:dyDescent="0.25">
      <c r="A5" s="60" t="s">
        <v>5</v>
      </c>
      <c r="B5" s="128">
        <v>2.7318499448194311</v>
      </c>
      <c r="C5" s="61">
        <v>5.2952508462501113E-3</v>
      </c>
      <c r="E5" s="51"/>
      <c r="G5" s="48"/>
    </row>
    <row r="6" spans="1:7" x14ac:dyDescent="0.25">
      <c r="A6" s="60" t="s">
        <v>6</v>
      </c>
      <c r="B6" s="128">
        <v>14.625472828939921</v>
      </c>
      <c r="C6" s="61">
        <v>1.7235562992249931E-2</v>
      </c>
      <c r="E6" s="51"/>
      <c r="G6" s="48"/>
    </row>
    <row r="7" spans="1:7" x14ac:dyDescent="0.25">
      <c r="A7" s="60" t="s">
        <v>7</v>
      </c>
      <c r="B7" s="128">
        <v>13.781487785648135</v>
      </c>
      <c r="C7" s="61">
        <v>8.9689277640413977E-3</v>
      </c>
      <c r="E7" s="51"/>
      <c r="G7" s="48"/>
    </row>
    <row r="8" spans="1:7" x14ac:dyDescent="0.25">
      <c r="A8" s="60" t="s">
        <v>8</v>
      </c>
      <c r="B8" s="128">
        <v>1.6367673309767508</v>
      </c>
      <c r="C8" s="61">
        <v>1.2374845500976411E-3</v>
      </c>
      <c r="E8" s="51"/>
      <c r="G8" s="48"/>
    </row>
    <row r="9" spans="1:7" x14ac:dyDescent="0.25">
      <c r="A9" s="60" t="s">
        <v>9</v>
      </c>
      <c r="B9" s="128">
        <v>0.49848324116076254</v>
      </c>
      <c r="C9" s="61">
        <v>1.1720399202859088E-3</v>
      </c>
      <c r="E9" s="51"/>
      <c r="G9" s="48"/>
    </row>
    <row r="10" spans="1:7" x14ac:dyDescent="0.25">
      <c r="A10" s="60" t="s">
        <v>10</v>
      </c>
      <c r="B10" s="128">
        <v>1.4056864200974371</v>
      </c>
      <c r="C10" s="61">
        <v>2.8131353329785415E-3</v>
      </c>
      <c r="E10" s="51"/>
      <c r="G10" s="48"/>
    </row>
    <row r="11" spans="1:7" x14ac:dyDescent="0.25">
      <c r="A11" s="60" t="s">
        <v>11</v>
      </c>
      <c r="B11" s="128">
        <v>2.3022691807075592E-2</v>
      </c>
      <c r="C11" s="57">
        <v>0</v>
      </c>
      <c r="E11" s="51"/>
      <c r="G11" s="48"/>
    </row>
    <row r="12" spans="1:7" x14ac:dyDescent="0.25">
      <c r="A12" s="60" t="s">
        <v>12</v>
      </c>
      <c r="B12" s="128">
        <v>0.1153376659455459</v>
      </c>
      <c r="C12" s="71">
        <v>2.3019598511180179E-5</v>
      </c>
      <c r="E12" s="51"/>
      <c r="G12" s="48"/>
    </row>
    <row r="13" spans="1:7" x14ac:dyDescent="0.25">
      <c r="A13" s="60" t="s">
        <v>13</v>
      </c>
      <c r="B13" s="128">
        <v>5.0876490748822736</v>
      </c>
      <c r="C13" s="61">
        <v>8.8440464507695479E-3</v>
      </c>
      <c r="E13" s="51"/>
      <c r="G13" s="48"/>
    </row>
    <row r="14" spans="1:7" x14ac:dyDescent="0.25">
      <c r="A14" s="60" t="s">
        <v>14</v>
      </c>
      <c r="B14" s="128">
        <v>22.645763515902356</v>
      </c>
      <c r="C14" s="61">
        <v>3.6683228292112485E-2</v>
      </c>
      <c r="E14" s="51"/>
      <c r="G14" s="48"/>
    </row>
    <row r="15" spans="1:7" x14ac:dyDescent="0.25">
      <c r="A15" s="60" t="s">
        <v>15</v>
      </c>
      <c r="B15" s="128">
        <v>0.95323512391297038</v>
      </c>
      <c r="C15" s="61">
        <v>1.5018450639998598E-3</v>
      </c>
      <c r="E15" s="51"/>
      <c r="G15" s="48"/>
    </row>
    <row r="16" spans="1:7" x14ac:dyDescent="0.25">
      <c r="A16" s="60" t="s">
        <v>16</v>
      </c>
      <c r="B16" s="128">
        <v>2.3988200041517862</v>
      </c>
      <c r="C16" s="61">
        <v>4.3309529565560339E-3</v>
      </c>
      <c r="E16" s="51"/>
      <c r="G16" s="48"/>
    </row>
    <row r="17" spans="1:7" x14ac:dyDescent="0.25">
      <c r="A17" s="60" t="s">
        <v>17</v>
      </c>
      <c r="B17" s="128">
        <v>1.4399102308912028E-2</v>
      </c>
      <c r="C17" s="71">
        <v>1.1343473705219601E-5</v>
      </c>
      <c r="E17" s="51"/>
      <c r="G17" s="48"/>
    </row>
    <row r="18" spans="1:7" x14ac:dyDescent="0.25">
      <c r="A18" s="60" t="s">
        <v>18</v>
      </c>
      <c r="B18" s="128">
        <v>11.939829574489494</v>
      </c>
      <c r="C18" s="61">
        <v>1.8811035697321021E-2</v>
      </c>
      <c r="E18" s="51"/>
      <c r="G18" s="48"/>
    </row>
    <row r="19" spans="1:7" x14ac:dyDescent="0.25">
      <c r="A19" s="60" t="s">
        <v>19</v>
      </c>
      <c r="B19" s="128">
        <v>1.0459807757316022</v>
      </c>
      <c r="C19" s="71">
        <v>7.8807433003855759E-5</v>
      </c>
      <c r="E19" s="51"/>
      <c r="G19" s="48"/>
    </row>
    <row r="20" spans="1:7" x14ac:dyDescent="0.25">
      <c r="A20" s="60" t="s">
        <v>20</v>
      </c>
      <c r="B20" s="128">
        <v>0.91789200759862155</v>
      </c>
      <c r="C20" s="61">
        <v>2.2598422039549339E-3</v>
      </c>
      <c r="E20" s="51"/>
      <c r="G20" s="48"/>
    </row>
    <row r="21" spans="1:7" x14ac:dyDescent="0.25">
      <c r="A21" s="60" t="s">
        <v>21</v>
      </c>
      <c r="B21" s="128">
        <v>19.8808476052738</v>
      </c>
      <c r="C21" s="61">
        <v>4.8582766418501559E-2</v>
      </c>
      <c r="E21" s="51"/>
      <c r="G21" s="48"/>
    </row>
    <row r="22" spans="1:7" x14ac:dyDescent="0.25">
      <c r="A22" s="60" t="s">
        <v>22</v>
      </c>
      <c r="B22" s="128">
        <v>1.3309176859051062</v>
      </c>
      <c r="C22" s="58">
        <v>0</v>
      </c>
      <c r="E22" s="51"/>
      <c r="G22" s="48"/>
    </row>
    <row r="23" spans="1:7" x14ac:dyDescent="0.25">
      <c r="A23" s="60" t="s">
        <v>23</v>
      </c>
      <c r="B23" s="128">
        <v>2.9856864537683911</v>
      </c>
      <c r="C23" s="61">
        <v>8.692673144178183E-3</v>
      </c>
      <c r="E23" s="51"/>
      <c r="G23" s="48"/>
    </row>
    <row r="24" spans="1:7" x14ac:dyDescent="0.25">
      <c r="A24" s="60" t="s">
        <v>24</v>
      </c>
      <c r="B24" s="128">
        <v>7.9978488108508355E-2</v>
      </c>
      <c r="C24" s="61">
        <v>0</v>
      </c>
      <c r="E24" s="51"/>
      <c r="G24" s="48"/>
    </row>
    <row r="25" spans="1:7" x14ac:dyDescent="0.25">
      <c r="A25" s="60" t="s">
        <v>25</v>
      </c>
      <c r="B25" s="128">
        <v>3.0897807162166807E-2</v>
      </c>
      <c r="C25" s="61">
        <v>8.6400464751786575E-4</v>
      </c>
      <c r="E25" s="51"/>
      <c r="G25" s="48"/>
    </row>
    <row r="26" spans="1:7" x14ac:dyDescent="0.25">
      <c r="A26" s="60" t="s">
        <v>26</v>
      </c>
      <c r="B26" s="128">
        <v>19.856720143227005</v>
      </c>
      <c r="C26" s="61">
        <v>3.5249001216374358E-2</v>
      </c>
      <c r="E26" s="51"/>
      <c r="G26" s="48"/>
    </row>
    <row r="27" spans="1:7" x14ac:dyDescent="0.25">
      <c r="A27" s="60" t="s">
        <v>27</v>
      </c>
      <c r="B27" s="128">
        <v>1.3006159643701851</v>
      </c>
      <c r="C27" s="61">
        <v>7.4986246360747473E-3</v>
      </c>
      <c r="E27" s="51"/>
      <c r="G27" s="48"/>
    </row>
    <row r="28" spans="1:7" x14ac:dyDescent="0.25">
      <c r="A28" s="60" t="s">
        <v>28</v>
      </c>
      <c r="B28" s="128">
        <v>18.061357309297716</v>
      </c>
      <c r="C28" s="61">
        <v>3.5178325981593365E-2</v>
      </c>
      <c r="E28" s="51"/>
      <c r="G28" s="48"/>
    </row>
    <row r="29" spans="1:7" x14ac:dyDescent="0.25">
      <c r="A29" s="60" t="s">
        <v>29</v>
      </c>
      <c r="B29" s="128">
        <v>1.1986841818116494</v>
      </c>
      <c r="C29" s="61">
        <v>3.7268611016580649E-3</v>
      </c>
      <c r="E29" s="51"/>
      <c r="G29" s="48"/>
    </row>
    <row r="30" spans="1:7" x14ac:dyDescent="0.25">
      <c r="A30" s="60" t="s">
        <v>30</v>
      </c>
      <c r="B30" s="128">
        <v>2.0470273520453452</v>
      </c>
      <c r="C30" s="61">
        <v>3.7651950707446855E-3</v>
      </c>
      <c r="E30" s="51"/>
      <c r="G30" s="48"/>
    </row>
    <row r="31" spans="1:7" x14ac:dyDescent="0.25">
      <c r="A31" s="60" t="s">
        <v>31</v>
      </c>
      <c r="B31" s="128">
        <v>2.9097792167827587</v>
      </c>
      <c r="C31" s="61">
        <v>9.8285713203069541E-3</v>
      </c>
      <c r="E31" s="51"/>
      <c r="G31" s="48"/>
    </row>
    <row r="32" spans="1:7" x14ac:dyDescent="0.25">
      <c r="A32" s="60" t="s">
        <v>32</v>
      </c>
      <c r="B32" s="128">
        <v>0.56495435684907169</v>
      </c>
      <c r="C32" s="61">
        <v>0</v>
      </c>
      <c r="E32" s="51"/>
      <c r="G32" s="48"/>
    </row>
    <row r="33" spans="1:7" x14ac:dyDescent="0.25">
      <c r="A33" s="60" t="s">
        <v>33</v>
      </c>
      <c r="B33" s="128">
        <v>0.65886673398928841</v>
      </c>
      <c r="C33" s="61">
        <v>0</v>
      </c>
      <c r="E33" s="51"/>
      <c r="G33" s="48"/>
    </row>
    <row r="34" spans="1:7" x14ac:dyDescent="0.25">
      <c r="A34" s="60" t="s">
        <v>34</v>
      </c>
      <c r="B34" s="128">
        <v>0.27390019932697424</v>
      </c>
      <c r="C34" s="61">
        <v>5.4252581128131109E-4</v>
      </c>
      <c r="E34" s="51"/>
      <c r="G34" s="48"/>
    </row>
    <row r="35" spans="1:7" x14ac:dyDescent="0.25">
      <c r="A35" s="60" t="s">
        <v>35</v>
      </c>
      <c r="B35" s="128">
        <v>24.210096258207702</v>
      </c>
      <c r="C35" s="61">
        <v>4.1016109841568602E-2</v>
      </c>
      <c r="E35" s="51"/>
      <c r="G35" s="49"/>
    </row>
    <row r="36" spans="1:7" x14ac:dyDescent="0.25">
      <c r="A36" s="60" t="s">
        <v>36</v>
      </c>
      <c r="B36" s="128">
        <v>1.4568892071988719</v>
      </c>
      <c r="C36" s="61">
        <v>7.8093182442694987E-3</v>
      </c>
      <c r="E36" s="51"/>
      <c r="G36" s="49"/>
    </row>
    <row r="37" spans="1:7" x14ac:dyDescent="0.25">
      <c r="A37" s="60" t="s">
        <v>37</v>
      </c>
      <c r="B37" s="128">
        <v>0.66401760208674543</v>
      </c>
      <c r="C37" s="61">
        <v>2.0923621927009424E-3</v>
      </c>
      <c r="E37" s="51"/>
      <c r="G37" s="49"/>
    </row>
    <row r="38" spans="1:7" x14ac:dyDescent="0.25">
      <c r="A38" s="60" t="s">
        <v>38</v>
      </c>
      <c r="B38" s="128">
        <v>1.5210166946760864</v>
      </c>
      <c r="C38" s="61">
        <v>7.8294064187263077E-3</v>
      </c>
      <c r="E38" s="51"/>
      <c r="G38" s="49"/>
    </row>
    <row r="39" spans="1:7" x14ac:dyDescent="0.25">
      <c r="A39" s="60" t="s">
        <v>39</v>
      </c>
      <c r="B39" s="128">
        <v>2.3924556616701382</v>
      </c>
      <c r="C39" s="61">
        <v>3.7693950297655642E-3</v>
      </c>
      <c r="E39" s="51"/>
      <c r="G39" s="49"/>
    </row>
    <row r="40" spans="1:7" x14ac:dyDescent="0.25">
      <c r="A40" s="60" t="s">
        <v>40</v>
      </c>
      <c r="B40" s="128">
        <v>15.124133159308212</v>
      </c>
      <c r="C40" s="61">
        <v>2.8618044897248156E-2</v>
      </c>
      <c r="E40" s="51"/>
      <c r="G40" s="49"/>
    </row>
    <row r="41" spans="1:7" x14ac:dyDescent="0.25">
      <c r="A41" s="60" t="s">
        <v>41</v>
      </c>
      <c r="B41" s="128">
        <v>32.107288843931364</v>
      </c>
      <c r="C41" s="61">
        <v>5.0326942659781417E-2</v>
      </c>
      <c r="E41" s="51"/>
      <c r="G41" s="49"/>
    </row>
    <row r="42" spans="1:7" x14ac:dyDescent="0.25">
      <c r="A42" s="60" t="s">
        <v>42</v>
      </c>
      <c r="B42" s="128">
        <v>8.4639431818222697</v>
      </c>
      <c r="C42" s="61">
        <v>2.2923517426484182E-2</v>
      </c>
      <c r="E42" s="51"/>
      <c r="G42" s="48"/>
    </row>
    <row r="43" spans="1:7" x14ac:dyDescent="0.25">
      <c r="A43" s="60" t="s">
        <v>43</v>
      </c>
      <c r="B43" s="128">
        <v>8.2064598961201274E-2</v>
      </c>
      <c r="C43" s="61">
        <v>4.0248733877657763E-4</v>
      </c>
      <c r="E43" s="51"/>
      <c r="G43" s="48"/>
    </row>
    <row r="44" spans="1:7" x14ac:dyDescent="0.25">
      <c r="A44" s="60" t="s">
        <v>93</v>
      </c>
      <c r="B44" s="128">
        <v>15.75150325849908</v>
      </c>
      <c r="C44" s="61">
        <v>1.5090251947828716E-2</v>
      </c>
      <c r="E44" s="51"/>
      <c r="G44" s="48"/>
    </row>
    <row r="45" spans="1:7" x14ac:dyDescent="0.25">
      <c r="A45" s="60" t="s">
        <v>44</v>
      </c>
      <c r="B45" s="128">
        <v>5.7753408267811075</v>
      </c>
      <c r="C45" s="61">
        <v>2.7360472796639924E-2</v>
      </c>
      <c r="E45" s="51"/>
      <c r="G45" s="48"/>
    </row>
    <row r="46" spans="1:7" x14ac:dyDescent="0.25">
      <c r="A46" s="60" t="s">
        <v>45</v>
      </c>
      <c r="B46" s="128">
        <v>1.5074472104781436</v>
      </c>
      <c r="C46" s="61">
        <v>2.336397313737673E-3</v>
      </c>
      <c r="E46" s="51"/>
      <c r="G46" s="48"/>
    </row>
    <row r="47" spans="1:7" x14ac:dyDescent="0.25">
      <c r="A47" s="60" t="s">
        <v>46</v>
      </c>
      <c r="B47" s="128">
        <v>7.0020090650659589E-2</v>
      </c>
      <c r="C47" s="61">
        <v>1.1512340511296403E-3</v>
      </c>
      <c r="E47" s="51"/>
      <c r="G47" s="48"/>
    </row>
    <row r="48" spans="1:7" x14ac:dyDescent="0.25">
      <c r="A48" s="60" t="s">
        <v>47</v>
      </c>
      <c r="B48" s="128">
        <v>2.5461080394793361</v>
      </c>
      <c r="C48" s="61">
        <v>0</v>
      </c>
      <c r="E48" s="51"/>
      <c r="G48" s="48"/>
    </row>
    <row r="49" spans="1:7" x14ac:dyDescent="0.25">
      <c r="A49" s="60" t="s">
        <v>48</v>
      </c>
      <c r="B49" s="128">
        <v>17.644658298437051</v>
      </c>
      <c r="C49" s="61">
        <v>3.3832510416854464E-2</v>
      </c>
      <c r="E49" s="51"/>
      <c r="G49" s="48"/>
    </row>
    <row r="50" spans="1:7" x14ac:dyDescent="0.25">
      <c r="A50" s="60" t="s">
        <v>49</v>
      </c>
      <c r="B50" s="128">
        <v>13.463282487077061</v>
      </c>
      <c r="C50" s="61">
        <v>2.9134879000487883E-2</v>
      </c>
      <c r="E50" s="51"/>
      <c r="G50" s="48"/>
    </row>
    <row r="51" spans="1:7" x14ac:dyDescent="0.25">
      <c r="A51" s="60" t="s">
        <v>50</v>
      </c>
      <c r="B51" s="128">
        <v>27.495085945862883</v>
      </c>
      <c r="C51" s="61">
        <v>4.3019941076677233E-2</v>
      </c>
      <c r="E51" s="51"/>
      <c r="G51" s="48"/>
    </row>
    <row r="52" spans="1:7" x14ac:dyDescent="0.25">
      <c r="A52" s="60" t="s">
        <v>51</v>
      </c>
      <c r="B52" s="128">
        <v>5.3187096019451872</v>
      </c>
      <c r="C52" s="61">
        <v>2.509661085159922E-2</v>
      </c>
      <c r="E52" s="51"/>
      <c r="G52" s="48"/>
    </row>
    <row r="53" spans="1:7" x14ac:dyDescent="0.25">
      <c r="A53" s="60" t="s">
        <v>52</v>
      </c>
      <c r="B53" s="128">
        <v>0.37163436619712492</v>
      </c>
      <c r="C53" s="61">
        <v>3.7693132443786161E-3</v>
      </c>
      <c r="E53" s="51"/>
      <c r="G53" s="48"/>
    </row>
    <row r="54" spans="1:7" x14ac:dyDescent="0.25">
      <c r="A54" s="60" t="s">
        <v>132</v>
      </c>
      <c r="B54" s="128">
        <v>18.973954517359733</v>
      </c>
      <c r="C54" s="61">
        <v>5.9645742637804013E-2</v>
      </c>
      <c r="E54" s="51"/>
      <c r="G54" s="48"/>
    </row>
    <row r="55" spans="1:7" x14ac:dyDescent="0.25">
      <c r="A55" s="60" t="s">
        <v>53</v>
      </c>
      <c r="B55" s="128">
        <v>1.234490942242167</v>
      </c>
      <c r="C55" s="61">
        <v>4.2503404912081627E-3</v>
      </c>
      <c r="E55" s="51"/>
      <c r="G55" s="48"/>
    </row>
    <row r="56" spans="1:7" x14ac:dyDescent="0.25">
      <c r="A56" s="60" t="s">
        <v>54</v>
      </c>
      <c r="B56" s="128">
        <v>15.754290187941779</v>
      </c>
      <c r="C56" s="61">
        <v>3.7230739863107987E-2</v>
      </c>
      <c r="E56" s="51"/>
      <c r="G56" s="48"/>
    </row>
    <row r="57" spans="1:7" x14ac:dyDescent="0.25">
      <c r="A57" s="60" t="s">
        <v>55</v>
      </c>
      <c r="B57" s="128">
        <v>0.12758993341156538</v>
      </c>
      <c r="C57" s="61">
        <v>1.0051116977131432E-4</v>
      </c>
      <c r="E57" s="51"/>
      <c r="G57" s="48"/>
    </row>
    <row r="58" spans="1:7" x14ac:dyDescent="0.25">
      <c r="A58" s="60" t="s">
        <v>56</v>
      </c>
      <c r="B58" s="128">
        <v>0.8168685797200671</v>
      </c>
      <c r="C58" s="61">
        <v>5.0958671652204576E-3</v>
      </c>
      <c r="E58" s="51"/>
      <c r="G58" s="48"/>
    </row>
    <row r="59" spans="1:7" x14ac:dyDescent="0.25">
      <c r="A59" s="60" t="s">
        <v>57</v>
      </c>
      <c r="B59" s="128">
        <v>0.42783741049822283</v>
      </c>
      <c r="C59" s="61">
        <v>6.8528123582273736E-4</v>
      </c>
      <c r="E59" s="51"/>
      <c r="G59" s="48"/>
    </row>
    <row r="60" spans="1:7" x14ac:dyDescent="0.25">
      <c r="A60" s="60" t="s">
        <v>58</v>
      </c>
      <c r="B60" s="128">
        <v>0.50575520942121455</v>
      </c>
      <c r="C60" s="61">
        <v>1.1948159956835821E-4</v>
      </c>
      <c r="E60" s="51"/>
      <c r="G60" s="48"/>
    </row>
    <row r="61" spans="1:7" x14ac:dyDescent="0.25">
      <c r="A61" s="60" t="s">
        <v>59</v>
      </c>
      <c r="B61" s="128">
        <v>0.37766364266840691</v>
      </c>
      <c r="C61" s="61">
        <v>1.7578216243597708E-4</v>
      </c>
      <c r="E61" s="51"/>
      <c r="G61" s="48"/>
    </row>
    <row r="62" spans="1:7" x14ac:dyDescent="0.25">
      <c r="A62" s="60" t="s">
        <v>60</v>
      </c>
      <c r="B62" s="128">
        <v>1.2370859631239954</v>
      </c>
      <c r="C62" s="61">
        <v>5.1214735447528996E-3</v>
      </c>
      <c r="E62" s="51"/>
      <c r="G62" s="48"/>
    </row>
    <row r="63" spans="1:7" x14ac:dyDescent="0.25">
      <c r="A63" s="60" t="s">
        <v>61</v>
      </c>
      <c r="B63" s="128">
        <v>8.2919699472912534</v>
      </c>
      <c r="C63" s="61">
        <v>1.4475234447898109E-2</v>
      </c>
      <c r="E63" s="51"/>
      <c r="G63" s="48"/>
    </row>
    <row r="64" spans="1:7" x14ac:dyDescent="0.25">
      <c r="A64" s="60" t="s">
        <v>62</v>
      </c>
      <c r="B64" s="128">
        <v>6.2578971810633135</v>
      </c>
      <c r="C64" s="61">
        <v>1.6386422149604757E-2</v>
      </c>
      <c r="E64" s="51"/>
      <c r="G64" s="48"/>
    </row>
    <row r="65" spans="1:7" x14ac:dyDescent="0.25">
      <c r="A65" s="60" t="s">
        <v>63</v>
      </c>
      <c r="B65" s="128">
        <v>3.7183024627184662</v>
      </c>
      <c r="C65" s="61">
        <v>1.1632688120243696E-2</v>
      </c>
      <c r="E65" s="51"/>
      <c r="G65" s="48"/>
    </row>
    <row r="66" spans="1:7" x14ac:dyDescent="0.25">
      <c r="A66" s="60" t="s">
        <v>64</v>
      </c>
      <c r="B66" s="128">
        <v>9.9644016336155108</v>
      </c>
      <c r="C66" s="61">
        <v>1.7665500874139133E-2</v>
      </c>
      <c r="E66" s="51"/>
      <c r="G66" s="48"/>
    </row>
    <row r="67" spans="1:7" x14ac:dyDescent="0.25">
      <c r="A67" s="60" t="s">
        <v>65</v>
      </c>
      <c r="B67" s="128">
        <v>0.34026667134029609</v>
      </c>
      <c r="C67" s="58">
        <v>0</v>
      </c>
      <c r="E67" s="51"/>
      <c r="G67" s="48"/>
    </row>
    <row r="68" spans="1:7" x14ac:dyDescent="0.25">
      <c r="A68" s="60" t="s">
        <v>66</v>
      </c>
      <c r="B68" s="128">
        <v>7.6743192624516752</v>
      </c>
      <c r="C68" s="61">
        <v>1.2526468229135373E-2</v>
      </c>
      <c r="E68" s="51"/>
      <c r="G68" s="48"/>
    </row>
    <row r="69" spans="1:7" x14ac:dyDescent="0.25">
      <c r="A69" s="60" t="s">
        <v>67</v>
      </c>
      <c r="B69" s="128">
        <v>5.5769158573797979</v>
      </c>
      <c r="C69" s="61">
        <v>1.269935766295398E-2</v>
      </c>
      <c r="E69" s="51"/>
      <c r="G69" s="48"/>
    </row>
    <row r="70" spans="1:7" x14ac:dyDescent="0.25">
      <c r="A70" s="60" t="s">
        <v>68</v>
      </c>
      <c r="B70" s="128">
        <v>5.6936378914866923</v>
      </c>
      <c r="C70" s="61">
        <v>8.9971148961348335E-3</v>
      </c>
      <c r="E70" s="51"/>
      <c r="G70" s="48"/>
    </row>
    <row r="71" spans="1:7" x14ac:dyDescent="0.25">
      <c r="A71" s="60" t="s">
        <v>69</v>
      </c>
      <c r="B71" s="128">
        <v>0.27153811393531713</v>
      </c>
      <c r="C71" s="61">
        <v>2.7325160092509253E-4</v>
      </c>
      <c r="E71" s="51"/>
      <c r="G71" s="48"/>
    </row>
    <row r="72" spans="1:7" x14ac:dyDescent="0.25">
      <c r="A72" s="60" t="s">
        <v>70</v>
      </c>
      <c r="B72" s="128">
        <v>0.92697692283826461</v>
      </c>
      <c r="C72" s="61">
        <v>1.1330325595987985E-3</v>
      </c>
      <c r="E72" s="51"/>
      <c r="G72" s="48"/>
    </row>
    <row r="73" spans="1:7" x14ac:dyDescent="0.25">
      <c r="A73" s="60" t="s">
        <v>71</v>
      </c>
      <c r="B73" s="128">
        <v>0.58294980814913222</v>
      </c>
      <c r="C73" s="61">
        <v>9.1845511479779669E-4</v>
      </c>
      <c r="E73" s="51"/>
      <c r="G73" s="48"/>
    </row>
    <row r="74" spans="1:7" x14ac:dyDescent="0.25">
      <c r="A74" s="60" t="s">
        <v>72</v>
      </c>
      <c r="B74" s="128">
        <v>1.9633493882007933</v>
      </c>
      <c r="C74" s="61">
        <v>7.5652992130867463E-3</v>
      </c>
      <c r="E74" s="51"/>
      <c r="G74" s="48"/>
    </row>
    <row r="75" spans="1:7" x14ac:dyDescent="0.25">
      <c r="A75" s="60" t="s">
        <v>73</v>
      </c>
      <c r="B75" s="128">
        <v>6.0342198839778209</v>
      </c>
      <c r="C75" s="61">
        <v>3.2255611948559955E-3</v>
      </c>
      <c r="E75" s="51"/>
      <c r="G75" s="48"/>
    </row>
    <row r="76" spans="1:7" x14ac:dyDescent="0.25">
      <c r="A76" s="60" t="s">
        <v>74</v>
      </c>
      <c r="B76" s="128">
        <v>6.6377491556521645E-2</v>
      </c>
      <c r="C76" s="61">
        <v>1.1486012089118662E-4</v>
      </c>
      <c r="E76" s="51"/>
      <c r="G76" s="48"/>
    </row>
    <row r="77" spans="1:7" x14ac:dyDescent="0.25">
      <c r="A77" s="60" t="s">
        <v>75</v>
      </c>
      <c r="B77" s="128">
        <v>0.30888231786276032</v>
      </c>
      <c r="C77" s="61">
        <v>4.8665449965436269E-4</v>
      </c>
      <c r="E77" s="51"/>
      <c r="G77" s="48"/>
    </row>
    <row r="78" spans="1:7" x14ac:dyDescent="0.25">
      <c r="A78" s="60" t="s">
        <v>76</v>
      </c>
      <c r="B78" s="128">
        <v>7.7764572788332318</v>
      </c>
      <c r="C78" s="61">
        <v>7.8462366807817256E-3</v>
      </c>
      <c r="E78" s="51"/>
      <c r="G78" s="48"/>
    </row>
    <row r="79" spans="1:7" x14ac:dyDescent="0.25">
      <c r="A79" s="60" t="s">
        <v>77</v>
      </c>
      <c r="B79" s="128">
        <v>1.6511261674169322</v>
      </c>
      <c r="C79" s="61">
        <v>2.5643021087511124E-3</v>
      </c>
      <c r="E79" s="51"/>
      <c r="G79" s="48"/>
    </row>
    <row r="80" spans="1:7" x14ac:dyDescent="0.25">
      <c r="A80" s="60" t="s">
        <v>78</v>
      </c>
      <c r="B80" s="128">
        <v>3.7535584554024052E-3</v>
      </c>
      <c r="C80" s="71">
        <v>1.026535513379851E-5</v>
      </c>
      <c r="E80" s="51"/>
      <c r="G80" s="48"/>
    </row>
    <row r="81" spans="1:7" x14ac:dyDescent="0.25">
      <c r="A81" s="60" t="s">
        <v>79</v>
      </c>
      <c r="B81" s="128">
        <v>5.0256720162705459</v>
      </c>
      <c r="C81" s="61">
        <v>4.7968588158692621E-3</v>
      </c>
      <c r="E81" s="51"/>
      <c r="G81" s="48"/>
    </row>
    <row r="82" spans="1:7" x14ac:dyDescent="0.25">
      <c r="A82" s="60" t="s">
        <v>80</v>
      </c>
      <c r="B82" s="128">
        <v>6.4643833629701142</v>
      </c>
      <c r="C82" s="61">
        <v>8.9861282614445096E-3</v>
      </c>
      <c r="E82" s="51"/>
      <c r="G82" s="48"/>
    </row>
    <row r="83" spans="1:7" x14ac:dyDescent="0.25">
      <c r="A83" s="60" t="s">
        <v>81</v>
      </c>
      <c r="B83" s="128">
        <v>1.086586471856213</v>
      </c>
      <c r="C83" s="61">
        <v>4.68598794739693E-3</v>
      </c>
      <c r="E83" s="51"/>
      <c r="G83" s="48"/>
    </row>
    <row r="84" spans="1:7" x14ac:dyDescent="0.25">
      <c r="A84" s="60" t="s">
        <v>82</v>
      </c>
      <c r="B84" s="128">
        <v>21.663833601474227</v>
      </c>
      <c r="C84" s="61">
        <v>5.2844778546175135E-2</v>
      </c>
      <c r="E84" s="51"/>
      <c r="G84" s="48"/>
    </row>
    <row r="85" spans="1:7" x14ac:dyDescent="0.25">
      <c r="A85" s="60" t="s">
        <v>83</v>
      </c>
      <c r="B85" s="128">
        <v>6.864844721016756E-3</v>
      </c>
      <c r="C85" s="71">
        <v>1.6223555971312761E-5</v>
      </c>
      <c r="E85" s="51"/>
      <c r="G85" s="48"/>
    </row>
    <row r="86" spans="1:7" x14ac:dyDescent="0.25">
      <c r="A86" s="60" t="s">
        <v>84</v>
      </c>
      <c r="B86" s="128">
        <v>0.58508945294173786</v>
      </c>
      <c r="C86" s="61">
        <v>4.2410244696967415E-4</v>
      </c>
      <c r="E86" s="51"/>
      <c r="G86" s="48"/>
    </row>
    <row r="87" spans="1:7" x14ac:dyDescent="0.25">
      <c r="A87" s="60" t="s">
        <v>85</v>
      </c>
      <c r="B87" s="128">
        <v>14.599086389798499</v>
      </c>
      <c r="C87" s="61">
        <v>1.9213590585246999E-2</v>
      </c>
      <c r="E87" s="51"/>
      <c r="G87" s="48"/>
    </row>
    <row r="88" spans="1:7" x14ac:dyDescent="0.25">
      <c r="A88" s="60" t="s">
        <v>94</v>
      </c>
      <c r="B88" s="128">
        <v>8.07522875690697E-2</v>
      </c>
      <c r="C88" s="61">
        <v>1.9576194342702351E-4</v>
      </c>
      <c r="E88" s="51"/>
      <c r="G88" s="48"/>
    </row>
    <row r="89" spans="1:7" x14ac:dyDescent="0.25">
      <c r="A89" s="60" t="s">
        <v>86</v>
      </c>
      <c r="B89" s="128">
        <v>0.94839198527690927</v>
      </c>
      <c r="C89" s="61">
        <v>1.9697905236624436E-3</v>
      </c>
      <c r="E89" s="51"/>
      <c r="G89" s="48"/>
    </row>
    <row r="90" spans="1:7" x14ac:dyDescent="0.25">
      <c r="A90" s="60" t="s">
        <v>87</v>
      </c>
      <c r="B90" s="128">
        <v>1.3213033987344456</v>
      </c>
      <c r="C90" s="61">
        <v>1.0452840540810353E-3</v>
      </c>
      <c r="E90" s="51"/>
      <c r="G90" s="48"/>
    </row>
    <row r="91" spans="1:7" x14ac:dyDescent="0.25">
      <c r="A91" s="60" t="s">
        <v>88</v>
      </c>
      <c r="B91" s="128">
        <v>0.19353960985943833</v>
      </c>
      <c r="C91" s="61">
        <v>2.3731403883989571E-4</v>
      </c>
      <c r="E91" s="51"/>
      <c r="G91" s="48"/>
    </row>
    <row r="92" spans="1:7" x14ac:dyDescent="0.25">
      <c r="A92" s="60" t="s">
        <v>89</v>
      </c>
      <c r="B92" s="128">
        <v>0.3190490328133232</v>
      </c>
      <c r="C92" s="61">
        <v>6.5336830689043817E-4</v>
      </c>
      <c r="E92" s="51"/>
      <c r="G92" s="48"/>
    </row>
    <row r="93" spans="1:7" x14ac:dyDescent="0.25">
      <c r="A93" s="60" t="s">
        <v>90</v>
      </c>
      <c r="B93" s="128">
        <v>2.4689498974732138</v>
      </c>
      <c r="C93" s="61">
        <v>1.7370370478377256E-4</v>
      </c>
      <c r="E93" s="51"/>
      <c r="G93" s="48"/>
    </row>
    <row r="94" spans="1:7" ht="15.75" thickBot="1" x14ac:dyDescent="0.3">
      <c r="A94" s="91"/>
      <c r="B94" s="92"/>
      <c r="C94" s="92"/>
    </row>
    <row r="95" spans="1:7" ht="15.75" thickBot="1" x14ac:dyDescent="0.3">
      <c r="A95" s="93" t="s">
        <v>146</v>
      </c>
      <c r="B95" s="129">
        <f>SUM(B2:B94)</f>
        <v>527.84146620154991</v>
      </c>
      <c r="C95" s="94">
        <f>SUM(C2:C94)</f>
        <v>0.99999999999999978</v>
      </c>
    </row>
    <row r="96" spans="1:7" x14ac:dyDescent="0.25">
      <c r="A96" s="90"/>
      <c r="B96" s="90"/>
      <c r="C96" s="90"/>
    </row>
    <row r="97" spans="1:3" x14ac:dyDescent="0.25">
      <c r="A97" s="90"/>
      <c r="B97" s="90"/>
      <c r="C97" s="90"/>
    </row>
    <row r="98" spans="1:3" x14ac:dyDescent="0.25">
      <c r="A98" s="90"/>
      <c r="B98" s="90"/>
      <c r="C98" s="90"/>
    </row>
    <row r="99" spans="1:3" x14ac:dyDescent="0.25">
      <c r="A99" s="90"/>
      <c r="B99" s="90"/>
      <c r="C99" s="90"/>
    </row>
    <row r="100" spans="1:3" x14ac:dyDescent="0.25">
      <c r="A100" s="90"/>
      <c r="B100" s="90"/>
      <c r="C100" s="90"/>
    </row>
    <row r="101" spans="1:3" x14ac:dyDescent="0.25">
      <c r="A101" s="90"/>
      <c r="B101" s="90"/>
      <c r="C101" s="90"/>
    </row>
    <row r="102" spans="1:3" x14ac:dyDescent="0.25">
      <c r="A102" s="90"/>
      <c r="B102" s="90"/>
      <c r="C102" s="90"/>
    </row>
    <row r="103" spans="1:3" x14ac:dyDescent="0.25">
      <c r="A103" s="90"/>
      <c r="B103" s="90"/>
      <c r="C103" s="90"/>
    </row>
    <row r="104" spans="1:3" x14ac:dyDescent="0.25">
      <c r="A104" s="90"/>
      <c r="B104" s="90"/>
      <c r="C104" s="90"/>
    </row>
    <row r="105" spans="1:3" x14ac:dyDescent="0.25">
      <c r="A105" s="90"/>
      <c r="B105" s="90"/>
      <c r="C105" s="90"/>
    </row>
    <row r="106" spans="1:3" x14ac:dyDescent="0.25">
      <c r="A106" s="90"/>
      <c r="B106" s="90"/>
      <c r="C106" s="90"/>
    </row>
    <row r="107" spans="1:3" x14ac:dyDescent="0.25">
      <c r="A107" s="90"/>
      <c r="B107" s="90"/>
      <c r="C107" s="90"/>
    </row>
    <row r="108" spans="1:3" x14ac:dyDescent="0.25">
      <c r="A108" s="90"/>
      <c r="B108" s="90"/>
      <c r="C108" s="90"/>
    </row>
    <row r="109" spans="1:3" x14ac:dyDescent="0.25">
      <c r="A109" s="90"/>
      <c r="B109" s="90"/>
      <c r="C109" s="90"/>
    </row>
    <row r="110" spans="1:3" x14ac:dyDescent="0.25">
      <c r="A110" s="90"/>
      <c r="B110" s="90"/>
      <c r="C110" s="90"/>
    </row>
    <row r="111" spans="1:3" x14ac:dyDescent="0.25">
      <c r="A111" s="90"/>
      <c r="B111" s="90"/>
      <c r="C111" s="90"/>
    </row>
    <row r="112" spans="1:3" x14ac:dyDescent="0.25">
      <c r="A112" s="90"/>
      <c r="B112" s="90"/>
      <c r="C112" s="90"/>
    </row>
    <row r="113" spans="1:3" x14ac:dyDescent="0.25">
      <c r="A113" s="90"/>
      <c r="B113" s="90"/>
      <c r="C113" s="90"/>
    </row>
    <row r="114" spans="1:3" x14ac:dyDescent="0.25">
      <c r="A114" s="90"/>
      <c r="B114" s="90"/>
      <c r="C114" s="90"/>
    </row>
    <row r="115" spans="1:3" x14ac:dyDescent="0.25">
      <c r="A115" s="90"/>
      <c r="B115" s="90"/>
      <c r="C115" s="90"/>
    </row>
    <row r="116" spans="1:3" x14ac:dyDescent="0.25">
      <c r="A116" s="90"/>
      <c r="B116" s="90"/>
      <c r="C116" s="90"/>
    </row>
    <row r="117" spans="1:3" x14ac:dyDescent="0.25">
      <c r="A117" s="90"/>
      <c r="B117" s="90"/>
      <c r="C117" s="90"/>
    </row>
    <row r="118" spans="1:3" x14ac:dyDescent="0.25">
      <c r="A118" s="90"/>
      <c r="B118" s="90"/>
      <c r="C118" s="90"/>
    </row>
    <row r="119" spans="1:3" x14ac:dyDescent="0.25">
      <c r="A119" s="90"/>
      <c r="B119" s="90"/>
      <c r="C119" s="90"/>
    </row>
    <row r="120" spans="1:3" x14ac:dyDescent="0.25">
      <c r="A120" s="90"/>
      <c r="B120" s="90"/>
      <c r="C120" s="90"/>
    </row>
    <row r="121" spans="1:3" x14ac:dyDescent="0.25">
      <c r="A121" s="90"/>
      <c r="B121" s="90"/>
      <c r="C121" s="90"/>
    </row>
    <row r="122" spans="1:3" x14ac:dyDescent="0.25">
      <c r="A122" s="90"/>
      <c r="B122" s="90"/>
      <c r="C122" s="90"/>
    </row>
    <row r="123" spans="1:3" x14ac:dyDescent="0.25">
      <c r="A123" s="90"/>
      <c r="B123" s="90"/>
      <c r="C123" s="90"/>
    </row>
    <row r="124" spans="1:3" x14ac:dyDescent="0.25">
      <c r="A124" s="90"/>
      <c r="B124" s="90"/>
      <c r="C124" s="90"/>
    </row>
    <row r="125" spans="1:3" x14ac:dyDescent="0.25">
      <c r="A125" s="90"/>
      <c r="B125" s="90"/>
      <c r="C125" s="90"/>
    </row>
    <row r="126" spans="1:3" x14ac:dyDescent="0.25">
      <c r="A126" s="90"/>
      <c r="B126" s="90"/>
      <c r="C126" s="90"/>
    </row>
    <row r="127" spans="1:3" x14ac:dyDescent="0.25">
      <c r="A127" s="90"/>
      <c r="B127" s="90"/>
      <c r="C127" s="90"/>
    </row>
    <row r="128" spans="1:3" x14ac:dyDescent="0.25">
      <c r="A128" s="90"/>
      <c r="B128" s="90"/>
      <c r="C128" s="90"/>
    </row>
    <row r="129" spans="1:3" x14ac:dyDescent="0.25">
      <c r="A129" s="90"/>
      <c r="B129" s="90"/>
      <c r="C129" s="90"/>
    </row>
    <row r="130" spans="1:3" x14ac:dyDescent="0.25">
      <c r="A130" s="90"/>
      <c r="B130" s="90"/>
      <c r="C130" s="90"/>
    </row>
    <row r="131" spans="1:3" x14ac:dyDescent="0.25">
      <c r="A131" s="90"/>
      <c r="B131" s="90"/>
      <c r="C131" s="90"/>
    </row>
    <row r="132" spans="1:3" x14ac:dyDescent="0.25">
      <c r="A132" s="90"/>
      <c r="B132" s="90"/>
      <c r="C132" s="90"/>
    </row>
    <row r="133" spans="1:3" x14ac:dyDescent="0.25">
      <c r="A133" s="90"/>
      <c r="B133" s="90"/>
      <c r="C133" s="90"/>
    </row>
    <row r="134" spans="1:3" x14ac:dyDescent="0.25">
      <c r="A134" s="90"/>
      <c r="B134" s="90"/>
      <c r="C134" s="90"/>
    </row>
    <row r="135" spans="1:3" x14ac:dyDescent="0.25">
      <c r="A135" s="90"/>
      <c r="B135" s="90"/>
      <c r="C135" s="90"/>
    </row>
    <row r="136" spans="1:3" x14ac:dyDescent="0.25">
      <c r="A136" s="90"/>
      <c r="B136" s="90"/>
      <c r="C136" s="90"/>
    </row>
    <row r="137" spans="1:3" x14ac:dyDescent="0.25">
      <c r="A137" s="90"/>
      <c r="B137" s="90"/>
      <c r="C137" s="90"/>
    </row>
    <row r="138" spans="1:3" x14ac:dyDescent="0.25">
      <c r="A138" s="90"/>
      <c r="B138" s="90"/>
      <c r="C138" s="90"/>
    </row>
    <row r="139" spans="1:3" x14ac:dyDescent="0.25">
      <c r="A139" s="90"/>
      <c r="B139" s="90"/>
      <c r="C139" s="90"/>
    </row>
    <row r="140" spans="1:3" x14ac:dyDescent="0.25">
      <c r="A140" s="90"/>
      <c r="B140" s="90"/>
      <c r="C140" s="90"/>
    </row>
    <row r="141" spans="1:3" x14ac:dyDescent="0.25">
      <c r="A141" s="90"/>
      <c r="B141" s="90"/>
      <c r="C141" s="90"/>
    </row>
    <row r="142" spans="1:3" x14ac:dyDescent="0.25">
      <c r="A142" s="90"/>
      <c r="B142" s="90"/>
      <c r="C142" s="90"/>
    </row>
    <row r="143" spans="1:3" x14ac:dyDescent="0.25">
      <c r="A143" s="90"/>
      <c r="B143" s="90"/>
      <c r="C143" s="90"/>
    </row>
    <row r="144" spans="1:3" x14ac:dyDescent="0.25">
      <c r="A144" s="90"/>
      <c r="B144" s="90"/>
      <c r="C144" s="90"/>
    </row>
    <row r="145" spans="1:3" x14ac:dyDescent="0.25">
      <c r="A145" s="90"/>
      <c r="B145" s="90"/>
      <c r="C145" s="90"/>
    </row>
    <row r="146" spans="1:3" x14ac:dyDescent="0.25">
      <c r="A146" s="90"/>
      <c r="B146" s="90"/>
      <c r="C146" s="90"/>
    </row>
    <row r="147" spans="1:3" x14ac:dyDescent="0.25">
      <c r="A147" s="90"/>
      <c r="B147" s="90"/>
      <c r="C147" s="90"/>
    </row>
    <row r="148" spans="1:3" x14ac:dyDescent="0.25">
      <c r="A148" s="90"/>
      <c r="B148" s="90"/>
      <c r="C148" s="90"/>
    </row>
    <row r="149" spans="1:3" x14ac:dyDescent="0.25">
      <c r="A149" s="90"/>
      <c r="B149" s="90"/>
      <c r="C149" s="90"/>
    </row>
    <row r="150" spans="1:3" x14ac:dyDescent="0.25">
      <c r="A150" s="90"/>
      <c r="B150" s="90"/>
      <c r="C150" s="90"/>
    </row>
    <row r="151" spans="1:3" x14ac:dyDescent="0.25">
      <c r="A151" s="90"/>
      <c r="B151" s="90"/>
      <c r="C151" s="90"/>
    </row>
    <row r="152" spans="1:3" x14ac:dyDescent="0.25">
      <c r="A152" s="90"/>
      <c r="B152" s="90"/>
      <c r="C152" s="90"/>
    </row>
    <row r="153" spans="1:3" x14ac:dyDescent="0.25">
      <c r="A153" s="90"/>
      <c r="B153" s="90"/>
      <c r="C153" s="90"/>
    </row>
    <row r="154" spans="1:3" x14ac:dyDescent="0.25">
      <c r="A154" s="90"/>
      <c r="B154" s="90"/>
      <c r="C154" s="90"/>
    </row>
    <row r="155" spans="1:3" x14ac:dyDescent="0.25">
      <c r="A155" s="90"/>
      <c r="B155" s="90"/>
      <c r="C155" s="90"/>
    </row>
    <row r="156" spans="1:3" x14ac:dyDescent="0.25">
      <c r="A156" s="90"/>
      <c r="B156" s="90"/>
      <c r="C156" s="90"/>
    </row>
    <row r="157" spans="1:3" x14ac:dyDescent="0.25">
      <c r="A157" s="90"/>
      <c r="B157" s="90"/>
      <c r="C157" s="90"/>
    </row>
    <row r="158" spans="1:3" x14ac:dyDescent="0.25">
      <c r="A158" s="90"/>
      <c r="B158" s="90"/>
      <c r="C158" s="90"/>
    </row>
    <row r="159" spans="1:3" x14ac:dyDescent="0.25">
      <c r="A159" s="90"/>
      <c r="B159" s="90"/>
      <c r="C159" s="90"/>
    </row>
    <row r="160" spans="1:3" x14ac:dyDescent="0.25">
      <c r="A160" s="90"/>
      <c r="B160" s="90"/>
      <c r="C160" s="90"/>
    </row>
    <row r="161" spans="1:3" x14ac:dyDescent="0.25">
      <c r="A161" s="90"/>
      <c r="B161" s="90"/>
      <c r="C161" s="90"/>
    </row>
    <row r="162" spans="1:3" x14ac:dyDescent="0.25">
      <c r="A162" s="90"/>
      <c r="B162" s="90"/>
      <c r="C162" s="90"/>
    </row>
    <row r="163" spans="1:3" x14ac:dyDescent="0.25">
      <c r="A163" s="90"/>
      <c r="B163" s="90"/>
      <c r="C163" s="90"/>
    </row>
    <row r="164" spans="1:3" x14ac:dyDescent="0.25">
      <c r="A164" s="90"/>
      <c r="B164" s="90"/>
      <c r="C164" s="90"/>
    </row>
    <row r="165" spans="1:3" x14ac:dyDescent="0.25">
      <c r="A165" s="90"/>
      <c r="B165" s="90"/>
      <c r="C165" s="90"/>
    </row>
    <row r="166" spans="1:3" x14ac:dyDescent="0.25">
      <c r="A166" s="90"/>
      <c r="B166" s="90"/>
      <c r="C166" s="90"/>
    </row>
    <row r="167" spans="1:3" x14ac:dyDescent="0.25">
      <c r="A167" s="90"/>
      <c r="B167" s="90"/>
      <c r="C167" s="90"/>
    </row>
    <row r="168" spans="1:3" x14ac:dyDescent="0.25">
      <c r="A168" s="90"/>
      <c r="B168" s="90"/>
      <c r="C168" s="90"/>
    </row>
    <row r="169" spans="1:3" x14ac:dyDescent="0.25">
      <c r="A169" s="90"/>
      <c r="B169" s="90"/>
      <c r="C169" s="90"/>
    </row>
    <row r="170" spans="1:3" x14ac:dyDescent="0.25">
      <c r="A170" s="90"/>
      <c r="B170" s="90"/>
      <c r="C170" s="90"/>
    </row>
    <row r="171" spans="1:3" x14ac:dyDescent="0.25">
      <c r="A171" s="90"/>
      <c r="B171" s="90"/>
      <c r="C171" s="90"/>
    </row>
    <row r="172" spans="1:3" x14ac:dyDescent="0.25">
      <c r="A172" s="90"/>
      <c r="B172" s="90"/>
      <c r="C172" s="90"/>
    </row>
    <row r="173" spans="1:3" x14ac:dyDescent="0.25">
      <c r="A173" s="90"/>
      <c r="B173" s="90"/>
      <c r="C173" s="90"/>
    </row>
    <row r="174" spans="1:3" x14ac:dyDescent="0.25">
      <c r="A174" s="90"/>
      <c r="B174" s="90"/>
      <c r="C174" s="90"/>
    </row>
    <row r="175" spans="1:3" x14ac:dyDescent="0.25">
      <c r="A175" s="90"/>
      <c r="B175" s="90"/>
      <c r="C175" s="90"/>
    </row>
    <row r="176" spans="1:3" x14ac:dyDescent="0.25">
      <c r="A176" s="90"/>
      <c r="B176" s="90"/>
      <c r="C176" s="90"/>
    </row>
    <row r="177" spans="1:3" x14ac:dyDescent="0.25">
      <c r="A177" s="90"/>
      <c r="B177" s="90"/>
      <c r="C177" s="90"/>
    </row>
    <row r="178" spans="1:3" x14ac:dyDescent="0.25">
      <c r="A178" s="90"/>
      <c r="B178" s="90"/>
      <c r="C178" s="90"/>
    </row>
    <row r="179" spans="1:3" x14ac:dyDescent="0.25">
      <c r="A179" s="90"/>
      <c r="B179" s="90"/>
      <c r="C179" s="90"/>
    </row>
    <row r="180" spans="1:3" x14ac:dyDescent="0.25">
      <c r="A180" s="90"/>
      <c r="B180" s="90"/>
      <c r="C180" s="90"/>
    </row>
    <row r="181" spans="1:3" x14ac:dyDescent="0.25">
      <c r="A181" s="90"/>
      <c r="B181" s="90"/>
      <c r="C181" s="90"/>
    </row>
    <row r="182" spans="1:3" x14ac:dyDescent="0.25">
      <c r="A182" s="90"/>
      <c r="B182" s="90"/>
      <c r="C182" s="90"/>
    </row>
    <row r="183" spans="1:3" x14ac:dyDescent="0.25">
      <c r="A183" s="90"/>
      <c r="B183" s="90"/>
      <c r="C183" s="90"/>
    </row>
    <row r="184" spans="1:3" x14ac:dyDescent="0.25">
      <c r="A184" s="90"/>
      <c r="B184" s="90"/>
      <c r="C184" s="90"/>
    </row>
    <row r="185" spans="1:3" x14ac:dyDescent="0.25">
      <c r="A185" s="90"/>
      <c r="B185" s="90"/>
      <c r="C185" s="90"/>
    </row>
    <row r="186" spans="1:3" x14ac:dyDescent="0.25">
      <c r="A186" s="90"/>
      <c r="B186" s="90"/>
      <c r="C186" s="90"/>
    </row>
    <row r="187" spans="1:3" x14ac:dyDescent="0.25">
      <c r="A187" s="90"/>
      <c r="B187" s="90"/>
      <c r="C187" s="90"/>
    </row>
    <row r="188" spans="1:3" x14ac:dyDescent="0.25">
      <c r="A188" s="90"/>
      <c r="B188" s="90"/>
      <c r="C188" s="90"/>
    </row>
    <row r="189" spans="1:3" x14ac:dyDescent="0.25">
      <c r="A189" s="90"/>
      <c r="B189" s="90"/>
      <c r="C189" s="90"/>
    </row>
    <row r="190" spans="1:3" x14ac:dyDescent="0.25">
      <c r="A190" s="90"/>
      <c r="B190" s="90"/>
      <c r="C190" s="90"/>
    </row>
    <row r="191" spans="1:3" x14ac:dyDescent="0.25">
      <c r="A191" s="90"/>
      <c r="B191" s="90"/>
      <c r="C191" s="90"/>
    </row>
    <row r="192" spans="1:3" x14ac:dyDescent="0.25">
      <c r="A192" s="90"/>
      <c r="B192" s="90"/>
      <c r="C192" s="90"/>
    </row>
    <row r="193" spans="1:3" x14ac:dyDescent="0.25">
      <c r="A193" s="90"/>
      <c r="B193" s="90"/>
      <c r="C193" s="90"/>
    </row>
    <row r="194" spans="1:3" x14ac:dyDescent="0.25">
      <c r="A194" s="90"/>
      <c r="B194" s="90"/>
      <c r="C194" s="90"/>
    </row>
    <row r="195" spans="1:3" x14ac:dyDescent="0.25">
      <c r="A195" s="90"/>
      <c r="B195" s="90"/>
      <c r="C195" s="90"/>
    </row>
    <row r="196" spans="1:3" x14ac:dyDescent="0.25">
      <c r="A196" s="90"/>
      <c r="B196" s="90"/>
      <c r="C196" s="90"/>
    </row>
    <row r="197" spans="1:3" x14ac:dyDescent="0.25">
      <c r="A197" s="90"/>
      <c r="B197" s="90"/>
      <c r="C197" s="90"/>
    </row>
    <row r="198" spans="1:3" x14ac:dyDescent="0.25">
      <c r="A198" s="90"/>
      <c r="B198" s="90"/>
      <c r="C198" s="90"/>
    </row>
    <row r="199" spans="1:3" x14ac:dyDescent="0.25">
      <c r="A199" s="90"/>
      <c r="B199" s="90"/>
      <c r="C199" s="90"/>
    </row>
    <row r="200" spans="1:3" x14ac:dyDescent="0.25">
      <c r="A200" s="90"/>
      <c r="B200" s="90"/>
      <c r="C200" s="90"/>
    </row>
    <row r="201" spans="1:3" x14ac:dyDescent="0.25">
      <c r="A201" s="90"/>
      <c r="B201" s="90"/>
      <c r="C201" s="90"/>
    </row>
    <row r="202" spans="1:3" x14ac:dyDescent="0.25">
      <c r="A202" s="90"/>
      <c r="B202" s="90"/>
      <c r="C202" s="90"/>
    </row>
    <row r="203" spans="1:3" x14ac:dyDescent="0.25">
      <c r="A203" s="90"/>
      <c r="B203" s="90"/>
      <c r="C203" s="90"/>
    </row>
    <row r="204" spans="1:3" x14ac:dyDescent="0.25">
      <c r="A204" s="90"/>
      <c r="B204" s="90"/>
      <c r="C204" s="90"/>
    </row>
    <row r="205" spans="1:3" x14ac:dyDescent="0.25">
      <c r="A205" s="90"/>
      <c r="B205" s="90"/>
      <c r="C205" s="90"/>
    </row>
    <row r="206" spans="1:3" x14ac:dyDescent="0.25">
      <c r="A206" s="90"/>
      <c r="B206" s="90"/>
      <c r="C206" s="90"/>
    </row>
    <row r="207" spans="1:3" x14ac:dyDescent="0.25">
      <c r="A207" s="90"/>
      <c r="B207" s="90"/>
      <c r="C207" s="90"/>
    </row>
    <row r="208" spans="1:3" x14ac:dyDescent="0.25">
      <c r="A208" s="90"/>
      <c r="B208" s="90"/>
      <c r="C208" s="90"/>
    </row>
    <row r="209" spans="1:3" x14ac:dyDescent="0.25">
      <c r="A209" s="90"/>
      <c r="B209" s="90"/>
      <c r="C209" s="90"/>
    </row>
    <row r="210" spans="1:3" x14ac:dyDescent="0.25">
      <c r="A210" s="90"/>
      <c r="B210" s="90"/>
      <c r="C210" s="90"/>
    </row>
    <row r="211" spans="1:3" x14ac:dyDescent="0.25">
      <c r="A211" s="90"/>
      <c r="B211" s="90"/>
      <c r="C211" s="90"/>
    </row>
    <row r="212" spans="1:3" x14ac:dyDescent="0.25">
      <c r="A212" s="90"/>
      <c r="B212" s="90"/>
      <c r="C212" s="90"/>
    </row>
    <row r="213" spans="1:3" x14ac:dyDescent="0.25">
      <c r="A213" s="90"/>
      <c r="B213" s="90"/>
      <c r="C213" s="90"/>
    </row>
    <row r="214" spans="1:3" x14ac:dyDescent="0.25">
      <c r="A214" s="90"/>
      <c r="B214" s="90"/>
      <c r="C214" s="90"/>
    </row>
    <row r="215" spans="1:3" x14ac:dyDescent="0.25">
      <c r="A215" s="90"/>
      <c r="B215" s="90"/>
      <c r="C215" s="90"/>
    </row>
    <row r="216" spans="1:3" x14ac:dyDescent="0.25">
      <c r="A216" s="90"/>
      <c r="B216" s="90"/>
      <c r="C216" s="90"/>
    </row>
    <row r="217" spans="1:3" x14ac:dyDescent="0.25">
      <c r="A217" s="90"/>
      <c r="B217" s="90"/>
      <c r="C217" s="90"/>
    </row>
    <row r="218" spans="1:3" x14ac:dyDescent="0.25">
      <c r="A218" s="90"/>
      <c r="B218" s="90"/>
      <c r="C218" s="90"/>
    </row>
    <row r="219" spans="1:3" x14ac:dyDescent="0.25">
      <c r="A219" s="90"/>
      <c r="B219" s="90"/>
      <c r="C219" s="90"/>
    </row>
    <row r="220" spans="1:3" x14ac:dyDescent="0.25">
      <c r="A220" s="90"/>
      <c r="B220" s="90"/>
      <c r="C220" s="90"/>
    </row>
    <row r="221" spans="1:3" x14ac:dyDescent="0.25">
      <c r="A221" s="90"/>
      <c r="B221" s="90"/>
      <c r="C221" s="90"/>
    </row>
    <row r="222" spans="1:3" x14ac:dyDescent="0.25">
      <c r="A222" s="90"/>
      <c r="B222" s="90"/>
      <c r="C222" s="90"/>
    </row>
    <row r="223" spans="1:3" x14ac:dyDescent="0.25">
      <c r="A223" s="90"/>
      <c r="B223" s="90"/>
      <c r="C223" s="90"/>
    </row>
    <row r="224" spans="1:3" x14ac:dyDescent="0.25">
      <c r="A224" s="90"/>
      <c r="B224" s="90"/>
      <c r="C224" s="90"/>
    </row>
    <row r="225" spans="1:3" x14ac:dyDescent="0.25">
      <c r="A225" s="90"/>
      <c r="B225" s="90"/>
      <c r="C225" s="90"/>
    </row>
    <row r="226" spans="1:3" x14ac:dyDescent="0.25">
      <c r="A226" s="90"/>
      <c r="B226" s="90"/>
      <c r="C226" s="90"/>
    </row>
    <row r="227" spans="1:3" x14ac:dyDescent="0.25">
      <c r="A227" s="90"/>
      <c r="B227" s="90"/>
      <c r="C227" s="90"/>
    </row>
    <row r="228" spans="1:3" x14ac:dyDescent="0.25">
      <c r="A228" s="90"/>
      <c r="B228" s="90"/>
      <c r="C228" s="90"/>
    </row>
    <row r="229" spans="1:3" x14ac:dyDescent="0.25">
      <c r="A229" s="90"/>
      <c r="B229" s="90"/>
      <c r="C229" s="90"/>
    </row>
    <row r="230" spans="1:3" x14ac:dyDescent="0.25">
      <c r="A230" s="90"/>
      <c r="B230" s="90"/>
      <c r="C230" s="90"/>
    </row>
    <row r="231" spans="1:3" x14ac:dyDescent="0.25">
      <c r="A231" s="90"/>
      <c r="B231" s="90"/>
      <c r="C231" s="90"/>
    </row>
    <row r="232" spans="1:3" x14ac:dyDescent="0.25">
      <c r="A232" s="90"/>
      <c r="B232" s="90"/>
      <c r="C232" s="90"/>
    </row>
    <row r="233" spans="1:3" x14ac:dyDescent="0.25">
      <c r="A233" s="90"/>
      <c r="B233" s="90"/>
      <c r="C233" s="90"/>
    </row>
    <row r="234" spans="1:3" x14ac:dyDescent="0.25">
      <c r="A234" s="90"/>
      <c r="B234" s="90"/>
      <c r="C234" s="90"/>
    </row>
    <row r="235" spans="1:3" x14ac:dyDescent="0.25">
      <c r="A235" s="90"/>
      <c r="B235" s="90"/>
      <c r="C235" s="90"/>
    </row>
    <row r="236" spans="1:3" x14ac:dyDescent="0.25">
      <c r="A236" s="90"/>
      <c r="B236" s="90"/>
      <c r="C236" s="90"/>
    </row>
    <row r="237" spans="1:3" x14ac:dyDescent="0.25">
      <c r="A237" s="90"/>
      <c r="B237" s="90"/>
      <c r="C237" s="90"/>
    </row>
    <row r="238" spans="1:3" x14ac:dyDescent="0.25">
      <c r="A238" s="90"/>
      <c r="B238" s="90"/>
      <c r="C238" s="90"/>
    </row>
    <row r="239" spans="1:3" x14ac:dyDescent="0.25">
      <c r="A239" s="90"/>
      <c r="B239" s="90"/>
      <c r="C239" s="90"/>
    </row>
    <row r="240" spans="1:3" x14ac:dyDescent="0.25">
      <c r="A240" s="90"/>
      <c r="B240" s="90"/>
      <c r="C240" s="90"/>
    </row>
    <row r="241" spans="1:3" x14ac:dyDescent="0.25">
      <c r="A241" s="90"/>
      <c r="B241" s="90"/>
      <c r="C241" s="90"/>
    </row>
    <row r="242" spans="1:3" x14ac:dyDescent="0.25">
      <c r="A242" s="90"/>
      <c r="B242" s="90"/>
      <c r="C242" s="90"/>
    </row>
    <row r="243" spans="1:3" x14ac:dyDescent="0.25">
      <c r="A243" s="90"/>
      <c r="B243" s="90"/>
      <c r="C243" s="90"/>
    </row>
    <row r="244" spans="1:3" x14ac:dyDescent="0.25">
      <c r="A244" s="90"/>
      <c r="B244" s="90"/>
      <c r="C244" s="90"/>
    </row>
    <row r="245" spans="1:3" x14ac:dyDescent="0.25">
      <c r="A245" s="90"/>
      <c r="B245" s="90"/>
      <c r="C245" s="90"/>
    </row>
    <row r="246" spans="1:3" x14ac:dyDescent="0.25">
      <c r="A246" s="90"/>
      <c r="B246" s="90"/>
      <c r="C246" s="90"/>
    </row>
    <row r="247" spans="1:3" x14ac:dyDescent="0.25">
      <c r="A247" s="90"/>
      <c r="B247" s="90"/>
      <c r="C247" s="90"/>
    </row>
    <row r="248" spans="1:3" x14ac:dyDescent="0.25">
      <c r="A248" s="90"/>
      <c r="B248" s="90"/>
      <c r="C248" s="90"/>
    </row>
    <row r="249" spans="1:3" x14ac:dyDescent="0.25">
      <c r="A249" s="90"/>
      <c r="B249" s="90"/>
      <c r="C249" s="90"/>
    </row>
    <row r="250" spans="1:3" x14ac:dyDescent="0.25">
      <c r="A250" s="90"/>
      <c r="B250" s="90"/>
      <c r="C250" s="90"/>
    </row>
    <row r="251" spans="1:3" x14ac:dyDescent="0.25">
      <c r="A251" s="90"/>
      <c r="B251" s="90"/>
      <c r="C251" s="90"/>
    </row>
    <row r="252" spans="1:3" x14ac:dyDescent="0.25">
      <c r="A252" s="90"/>
      <c r="B252" s="90"/>
      <c r="C252" s="90"/>
    </row>
    <row r="253" spans="1:3" x14ac:dyDescent="0.25">
      <c r="A253" s="90"/>
      <c r="B253" s="90"/>
      <c r="C253" s="90"/>
    </row>
    <row r="254" spans="1:3" x14ac:dyDescent="0.25">
      <c r="A254" s="90"/>
      <c r="B254" s="90"/>
      <c r="C254" s="90"/>
    </row>
    <row r="255" spans="1:3" x14ac:dyDescent="0.25">
      <c r="A255" s="90"/>
      <c r="B255" s="90"/>
      <c r="C255" s="90"/>
    </row>
    <row r="256" spans="1:3" x14ac:dyDescent="0.25">
      <c r="A256" s="90"/>
      <c r="B256" s="90"/>
      <c r="C256" s="90"/>
    </row>
    <row r="257" spans="1:3" x14ac:dyDescent="0.25">
      <c r="A257" s="90"/>
      <c r="B257" s="90"/>
      <c r="C257" s="90"/>
    </row>
    <row r="258" spans="1:3" x14ac:dyDescent="0.25">
      <c r="A258" s="90"/>
      <c r="B258" s="90"/>
      <c r="C258" s="90"/>
    </row>
    <row r="259" spans="1:3" x14ac:dyDescent="0.25">
      <c r="A259" s="90"/>
      <c r="B259" s="90"/>
      <c r="C259" s="90"/>
    </row>
    <row r="260" spans="1:3" x14ac:dyDescent="0.25">
      <c r="A260" s="90"/>
      <c r="B260" s="90"/>
      <c r="C260" s="90"/>
    </row>
    <row r="261" spans="1:3" x14ac:dyDescent="0.25">
      <c r="A261" s="90"/>
      <c r="B261" s="90"/>
      <c r="C261" s="90"/>
    </row>
    <row r="262" spans="1:3" x14ac:dyDescent="0.25">
      <c r="A262" s="90"/>
      <c r="B262" s="90"/>
      <c r="C262" s="90"/>
    </row>
    <row r="263" spans="1:3" x14ac:dyDescent="0.25">
      <c r="A263" s="90"/>
      <c r="B263" s="90"/>
      <c r="C263" s="90"/>
    </row>
    <row r="264" spans="1:3" x14ac:dyDescent="0.25">
      <c r="A264" s="90"/>
      <c r="B264" s="90"/>
      <c r="C264" s="90"/>
    </row>
    <row r="265" spans="1:3" x14ac:dyDescent="0.25">
      <c r="A265" s="90"/>
      <c r="B265" s="90"/>
      <c r="C265" s="90"/>
    </row>
    <row r="266" spans="1:3" x14ac:dyDescent="0.25">
      <c r="A266" s="90"/>
      <c r="B266" s="90"/>
      <c r="C266" s="90"/>
    </row>
    <row r="267" spans="1:3" x14ac:dyDescent="0.25">
      <c r="A267" s="90"/>
      <c r="B267" s="90"/>
      <c r="C267" s="90"/>
    </row>
    <row r="268" spans="1:3" x14ac:dyDescent="0.25">
      <c r="A268" s="90"/>
      <c r="B268" s="90"/>
      <c r="C268" s="90"/>
    </row>
    <row r="269" spans="1:3" x14ac:dyDescent="0.25">
      <c r="A269" s="90"/>
      <c r="B269" s="90"/>
      <c r="C269" s="90"/>
    </row>
    <row r="270" spans="1:3" x14ac:dyDescent="0.25">
      <c r="A270" s="90"/>
      <c r="B270" s="90"/>
      <c r="C270" s="90"/>
    </row>
    <row r="271" spans="1:3" x14ac:dyDescent="0.25">
      <c r="A271" s="90"/>
      <c r="B271" s="90"/>
      <c r="C271" s="90"/>
    </row>
    <row r="272" spans="1:3" x14ac:dyDescent="0.25">
      <c r="A272" s="90"/>
      <c r="B272" s="90"/>
      <c r="C272" s="90"/>
    </row>
    <row r="273" spans="1:3" x14ac:dyDescent="0.25">
      <c r="A273" s="90"/>
      <c r="B273" s="90"/>
      <c r="C273" s="90"/>
    </row>
    <row r="274" spans="1:3" x14ac:dyDescent="0.25">
      <c r="A274" s="90"/>
      <c r="B274" s="90"/>
      <c r="C274" s="90"/>
    </row>
    <row r="275" spans="1:3" x14ac:dyDescent="0.25">
      <c r="A275" s="90"/>
      <c r="B275" s="90"/>
      <c r="C275" s="90"/>
    </row>
    <row r="276" spans="1:3" x14ac:dyDescent="0.25">
      <c r="A276" s="90"/>
      <c r="B276" s="90"/>
      <c r="C276" s="90"/>
    </row>
    <row r="277" spans="1:3" x14ac:dyDescent="0.25">
      <c r="A277" s="90"/>
      <c r="B277" s="90"/>
      <c r="C277" s="90"/>
    </row>
    <row r="278" spans="1:3" x14ac:dyDescent="0.25">
      <c r="A278" s="90"/>
      <c r="B278" s="90"/>
      <c r="C278" s="90"/>
    </row>
    <row r="279" spans="1:3" x14ac:dyDescent="0.25">
      <c r="A279" s="90"/>
      <c r="B279" s="90"/>
      <c r="C279" s="90"/>
    </row>
    <row r="280" spans="1:3" x14ac:dyDescent="0.25">
      <c r="A280" s="90"/>
      <c r="B280" s="90"/>
      <c r="C280" s="90"/>
    </row>
    <row r="281" spans="1:3" x14ac:dyDescent="0.25">
      <c r="A281" s="90"/>
      <c r="B281" s="90"/>
      <c r="C281" s="90"/>
    </row>
    <row r="282" spans="1:3" x14ac:dyDescent="0.25">
      <c r="A282" s="90"/>
      <c r="B282" s="90"/>
      <c r="C282" s="90"/>
    </row>
    <row r="283" spans="1:3" x14ac:dyDescent="0.25">
      <c r="A283" s="90"/>
      <c r="B283" s="90"/>
      <c r="C283" s="90"/>
    </row>
    <row r="284" spans="1:3" x14ac:dyDescent="0.25">
      <c r="A284" s="90"/>
      <c r="B284" s="90"/>
      <c r="C284" s="90"/>
    </row>
    <row r="285" spans="1:3" x14ac:dyDescent="0.25">
      <c r="A285" s="90"/>
      <c r="B285" s="90"/>
      <c r="C285" s="90"/>
    </row>
    <row r="286" spans="1:3" x14ac:dyDescent="0.25">
      <c r="A286" s="90"/>
      <c r="B286" s="90"/>
      <c r="C286" s="90"/>
    </row>
    <row r="287" spans="1:3" x14ac:dyDescent="0.25">
      <c r="A287" s="90"/>
      <c r="B287" s="90"/>
      <c r="C287" s="90"/>
    </row>
    <row r="288" spans="1:3" x14ac:dyDescent="0.25">
      <c r="A288" s="90"/>
      <c r="B288" s="90"/>
      <c r="C288" s="90"/>
    </row>
    <row r="289" spans="1:3" x14ac:dyDescent="0.25">
      <c r="A289" s="90"/>
      <c r="B289" s="90"/>
      <c r="C289" s="90"/>
    </row>
    <row r="290" spans="1:3" x14ac:dyDescent="0.25">
      <c r="A290" s="90"/>
      <c r="B290" s="90"/>
      <c r="C290" s="90"/>
    </row>
    <row r="291" spans="1:3" x14ac:dyDescent="0.25">
      <c r="A291" s="90"/>
      <c r="B291" s="90"/>
      <c r="C291" s="90"/>
    </row>
    <row r="292" spans="1:3" x14ac:dyDescent="0.25">
      <c r="A292" s="90"/>
      <c r="B292" s="90"/>
      <c r="C292" s="90"/>
    </row>
    <row r="293" spans="1:3" x14ac:dyDescent="0.25">
      <c r="A293" s="90"/>
      <c r="B293" s="90"/>
      <c r="C293" s="90"/>
    </row>
    <row r="294" spans="1:3" x14ac:dyDescent="0.25">
      <c r="A294" s="90"/>
      <c r="B294" s="90"/>
      <c r="C294" s="90"/>
    </row>
    <row r="295" spans="1:3" x14ac:dyDescent="0.25">
      <c r="A295" s="90"/>
      <c r="B295" s="90"/>
      <c r="C295" s="90"/>
    </row>
    <row r="296" spans="1:3" x14ac:dyDescent="0.25">
      <c r="A296" s="90"/>
      <c r="B296" s="90"/>
      <c r="C296" s="90"/>
    </row>
    <row r="297" spans="1:3" x14ac:dyDescent="0.25">
      <c r="A297" s="90"/>
      <c r="B297" s="90"/>
      <c r="C297" s="90"/>
    </row>
    <row r="298" spans="1:3" x14ac:dyDescent="0.25">
      <c r="A298" s="90"/>
      <c r="B298" s="90"/>
      <c r="C298" s="90"/>
    </row>
    <row r="299" spans="1:3" x14ac:dyDescent="0.25">
      <c r="A299" s="90"/>
      <c r="B299" s="90"/>
      <c r="C299" s="90"/>
    </row>
    <row r="300" spans="1:3" x14ac:dyDescent="0.25">
      <c r="A300" s="90"/>
      <c r="B300" s="90"/>
      <c r="C300" s="90"/>
    </row>
    <row r="301" spans="1:3" x14ac:dyDescent="0.25">
      <c r="A301" s="90"/>
      <c r="B301" s="90"/>
      <c r="C301" s="90"/>
    </row>
    <row r="302" spans="1:3" x14ac:dyDescent="0.25">
      <c r="A302" s="90"/>
      <c r="B302" s="90"/>
      <c r="C302" s="90"/>
    </row>
    <row r="303" spans="1:3" x14ac:dyDescent="0.25">
      <c r="A303" s="90"/>
      <c r="B303" s="90"/>
      <c r="C303" s="90"/>
    </row>
    <row r="304" spans="1:3" x14ac:dyDescent="0.25">
      <c r="A304" s="90"/>
      <c r="B304" s="90"/>
      <c r="C304" s="90"/>
    </row>
    <row r="305" spans="1:3" x14ac:dyDescent="0.25">
      <c r="A305" s="90"/>
      <c r="B305" s="90"/>
      <c r="C305" s="90"/>
    </row>
    <row r="306" spans="1:3" x14ac:dyDescent="0.25">
      <c r="A306" s="90"/>
      <c r="B306" s="90"/>
      <c r="C306" s="90"/>
    </row>
    <row r="307" spans="1:3" x14ac:dyDescent="0.25">
      <c r="A307" s="90"/>
      <c r="B307" s="90"/>
      <c r="C307" s="90"/>
    </row>
    <row r="308" spans="1:3" x14ac:dyDescent="0.25">
      <c r="A308" s="90"/>
      <c r="B308" s="90"/>
      <c r="C308" s="90"/>
    </row>
    <row r="309" spans="1:3" x14ac:dyDescent="0.25">
      <c r="A309" s="90"/>
      <c r="B309" s="90"/>
      <c r="C309" s="90"/>
    </row>
    <row r="310" spans="1:3" x14ac:dyDescent="0.25">
      <c r="A310" s="90"/>
      <c r="B310" s="90"/>
      <c r="C310" s="90"/>
    </row>
    <row r="311" spans="1:3" x14ac:dyDescent="0.25">
      <c r="A311" s="90"/>
      <c r="B311" s="90"/>
      <c r="C311" s="90"/>
    </row>
    <row r="312" spans="1:3" x14ac:dyDescent="0.25">
      <c r="A312" s="90"/>
      <c r="B312" s="90"/>
      <c r="C312" s="90"/>
    </row>
    <row r="313" spans="1:3" x14ac:dyDescent="0.25">
      <c r="A313" s="90"/>
      <c r="B313" s="90"/>
      <c r="C313" s="90"/>
    </row>
    <row r="314" spans="1:3" x14ac:dyDescent="0.25">
      <c r="A314" s="90"/>
      <c r="B314" s="90"/>
      <c r="C314" s="90"/>
    </row>
    <row r="315" spans="1:3" x14ac:dyDescent="0.25">
      <c r="A315" s="90"/>
      <c r="B315" s="90"/>
      <c r="C315" s="90"/>
    </row>
    <row r="316" spans="1:3" x14ac:dyDescent="0.25">
      <c r="A316" s="90"/>
      <c r="B316" s="90"/>
      <c r="C316" s="90"/>
    </row>
    <row r="317" spans="1:3" x14ac:dyDescent="0.25">
      <c r="A317" s="90"/>
      <c r="B317" s="90"/>
      <c r="C317" s="90"/>
    </row>
    <row r="318" spans="1:3" x14ac:dyDescent="0.25">
      <c r="A318" s="90"/>
      <c r="B318" s="90"/>
      <c r="C318" s="90"/>
    </row>
    <row r="319" spans="1:3" x14ac:dyDescent="0.25">
      <c r="A319" s="90"/>
      <c r="B319" s="90"/>
      <c r="C319" s="90"/>
    </row>
    <row r="320" spans="1:3" x14ac:dyDescent="0.25">
      <c r="A320" s="90"/>
      <c r="B320" s="90"/>
      <c r="C320" s="90"/>
    </row>
    <row r="321" spans="1:3" x14ac:dyDescent="0.25">
      <c r="A321" s="90"/>
      <c r="B321" s="90"/>
      <c r="C321" s="90"/>
    </row>
    <row r="322" spans="1:3" x14ac:dyDescent="0.25">
      <c r="A322" s="90"/>
      <c r="B322" s="90"/>
      <c r="C322" s="90"/>
    </row>
    <row r="323" spans="1:3" x14ac:dyDescent="0.25">
      <c r="A323" s="90"/>
      <c r="B323" s="90"/>
      <c r="C323" s="90"/>
    </row>
    <row r="324" spans="1:3" x14ac:dyDescent="0.25">
      <c r="A324" s="90"/>
      <c r="B324" s="90"/>
      <c r="C324" s="90"/>
    </row>
    <row r="325" spans="1:3" x14ac:dyDescent="0.25">
      <c r="A325" s="90"/>
      <c r="B325" s="90"/>
      <c r="C325" s="90"/>
    </row>
    <row r="326" spans="1:3" x14ac:dyDescent="0.25">
      <c r="A326" s="90"/>
      <c r="B326" s="90"/>
      <c r="C326" s="90"/>
    </row>
    <row r="327" spans="1:3" x14ac:dyDescent="0.25">
      <c r="A327" s="90"/>
      <c r="B327" s="90"/>
      <c r="C327" s="90"/>
    </row>
    <row r="328" spans="1:3" x14ac:dyDescent="0.25">
      <c r="A328" s="90"/>
      <c r="B328" s="90"/>
      <c r="C328" s="90"/>
    </row>
    <row r="329" spans="1:3" x14ac:dyDescent="0.25">
      <c r="A329" s="90"/>
      <c r="B329" s="90"/>
      <c r="C329" s="90"/>
    </row>
    <row r="330" spans="1:3" x14ac:dyDescent="0.25">
      <c r="A330" s="90"/>
      <c r="B330" s="90"/>
      <c r="C330" s="90"/>
    </row>
    <row r="331" spans="1:3" x14ac:dyDescent="0.25">
      <c r="A331" s="90"/>
      <c r="B331" s="90"/>
      <c r="C331" s="90"/>
    </row>
    <row r="332" spans="1:3" x14ac:dyDescent="0.25">
      <c r="A332" s="90"/>
      <c r="B332" s="90"/>
      <c r="C332" s="90"/>
    </row>
    <row r="333" spans="1:3" x14ac:dyDescent="0.25">
      <c r="A333" s="90"/>
      <c r="B333" s="90"/>
      <c r="C333" s="90"/>
    </row>
    <row r="334" spans="1:3" x14ac:dyDescent="0.25">
      <c r="A334" s="90"/>
      <c r="B334" s="90"/>
      <c r="C334" s="90"/>
    </row>
    <row r="335" spans="1:3" x14ac:dyDescent="0.25">
      <c r="A335" s="90"/>
      <c r="B335" s="90"/>
      <c r="C335" s="90"/>
    </row>
    <row r="336" spans="1:3" x14ac:dyDescent="0.25">
      <c r="A336" s="90"/>
      <c r="B336" s="90"/>
      <c r="C336" s="90"/>
    </row>
    <row r="337" spans="1:3" x14ac:dyDescent="0.25">
      <c r="A337" s="90"/>
      <c r="B337" s="90"/>
      <c r="C337" s="90"/>
    </row>
    <row r="338" spans="1:3" x14ac:dyDescent="0.25">
      <c r="A338" s="90"/>
      <c r="B338" s="90"/>
      <c r="C338" s="90"/>
    </row>
    <row r="339" spans="1:3" x14ac:dyDescent="0.25">
      <c r="A339" s="90"/>
      <c r="B339" s="90"/>
      <c r="C339" s="90"/>
    </row>
    <row r="340" spans="1:3" x14ac:dyDescent="0.25">
      <c r="A340" s="90"/>
      <c r="B340" s="90"/>
      <c r="C340" s="90"/>
    </row>
    <row r="341" spans="1:3" x14ac:dyDescent="0.25">
      <c r="A341" s="90"/>
      <c r="B341" s="90"/>
      <c r="C341" s="90"/>
    </row>
    <row r="342" spans="1:3" x14ac:dyDescent="0.25">
      <c r="A342" s="90"/>
      <c r="B342" s="90"/>
      <c r="C342" s="90"/>
    </row>
    <row r="343" spans="1:3" x14ac:dyDescent="0.25">
      <c r="A343" s="90"/>
      <c r="B343" s="90"/>
      <c r="C343" s="90"/>
    </row>
    <row r="344" spans="1:3" x14ac:dyDescent="0.25">
      <c r="A344" s="90"/>
      <c r="B344" s="90"/>
      <c r="C344" s="90"/>
    </row>
    <row r="345" spans="1:3" x14ac:dyDescent="0.25">
      <c r="A345" s="90"/>
      <c r="B345" s="90"/>
      <c r="C345" s="90"/>
    </row>
    <row r="346" spans="1:3" x14ac:dyDescent="0.25">
      <c r="A346" s="90"/>
      <c r="B346" s="90"/>
      <c r="C346" s="90"/>
    </row>
    <row r="347" spans="1:3" x14ac:dyDescent="0.25">
      <c r="A347" s="90"/>
      <c r="B347" s="90"/>
      <c r="C347" s="90"/>
    </row>
    <row r="348" spans="1:3" x14ac:dyDescent="0.25">
      <c r="A348" s="90"/>
      <c r="B348" s="90"/>
      <c r="C348" s="90"/>
    </row>
    <row r="349" spans="1:3" x14ac:dyDescent="0.25">
      <c r="A349" s="90"/>
      <c r="B349" s="90"/>
      <c r="C349" s="90"/>
    </row>
    <row r="350" spans="1:3" x14ac:dyDescent="0.25">
      <c r="A350" s="90"/>
      <c r="B350" s="90"/>
      <c r="C350" s="90"/>
    </row>
    <row r="351" spans="1:3" x14ac:dyDescent="0.25">
      <c r="A351" s="90"/>
      <c r="B351" s="90"/>
      <c r="C351" s="90"/>
    </row>
    <row r="352" spans="1:3" x14ac:dyDescent="0.25">
      <c r="A352" s="90"/>
      <c r="B352" s="90"/>
      <c r="C352" s="90"/>
    </row>
    <row r="353" spans="1:3" x14ac:dyDescent="0.25">
      <c r="A353" s="90"/>
      <c r="B353" s="90"/>
      <c r="C353" s="90"/>
    </row>
    <row r="354" spans="1:3" x14ac:dyDescent="0.25">
      <c r="A354" s="90"/>
      <c r="B354" s="90"/>
      <c r="C354" s="90"/>
    </row>
    <row r="355" spans="1:3" x14ac:dyDescent="0.25">
      <c r="A355" s="90"/>
      <c r="B355" s="90"/>
      <c r="C355" s="90"/>
    </row>
    <row r="356" spans="1:3" x14ac:dyDescent="0.25">
      <c r="A356" s="90"/>
      <c r="B356" s="90"/>
      <c r="C356" s="90"/>
    </row>
    <row r="357" spans="1:3" x14ac:dyDescent="0.25">
      <c r="A357" s="90"/>
      <c r="B357" s="90"/>
      <c r="C357" s="90"/>
    </row>
    <row r="358" spans="1:3" x14ac:dyDescent="0.25">
      <c r="A358" s="90"/>
      <c r="B358" s="90"/>
      <c r="C358" s="90"/>
    </row>
    <row r="359" spans="1:3" x14ac:dyDescent="0.25">
      <c r="A359" s="90"/>
      <c r="B359" s="90"/>
      <c r="C359" s="90"/>
    </row>
    <row r="360" spans="1:3" x14ac:dyDescent="0.25">
      <c r="A360" s="90"/>
      <c r="B360" s="90"/>
      <c r="C360" s="90"/>
    </row>
    <row r="361" spans="1:3" x14ac:dyDescent="0.25">
      <c r="A361" s="90"/>
      <c r="B361" s="90"/>
      <c r="C361" s="90"/>
    </row>
    <row r="362" spans="1:3" x14ac:dyDescent="0.25">
      <c r="A362" s="90"/>
      <c r="B362" s="90"/>
      <c r="C362" s="90"/>
    </row>
    <row r="363" spans="1:3" x14ac:dyDescent="0.25">
      <c r="A363" s="90"/>
      <c r="B363" s="90"/>
      <c r="C363" s="90"/>
    </row>
    <row r="364" spans="1:3" x14ac:dyDescent="0.25">
      <c r="A364" s="90"/>
      <c r="B364" s="90"/>
      <c r="C364" s="90"/>
    </row>
    <row r="365" spans="1:3" x14ac:dyDescent="0.25">
      <c r="A365" s="90"/>
      <c r="B365" s="90"/>
      <c r="C365" s="90"/>
    </row>
    <row r="366" spans="1:3" x14ac:dyDescent="0.25">
      <c r="A366" s="90"/>
      <c r="B366" s="90"/>
      <c r="C366" s="90"/>
    </row>
    <row r="367" spans="1:3" x14ac:dyDescent="0.25">
      <c r="A367" s="90"/>
      <c r="B367" s="90"/>
      <c r="C367" s="90"/>
    </row>
    <row r="368" spans="1:3" x14ac:dyDescent="0.25">
      <c r="A368" s="90"/>
      <c r="B368" s="90"/>
      <c r="C368" s="90"/>
    </row>
    <row r="369" spans="1:3" x14ac:dyDescent="0.25">
      <c r="A369" s="90"/>
      <c r="B369" s="90"/>
      <c r="C369" s="90"/>
    </row>
    <row r="370" spans="1:3" x14ac:dyDescent="0.25">
      <c r="A370" s="90"/>
      <c r="B370" s="90"/>
      <c r="C370" s="90"/>
    </row>
    <row r="371" spans="1:3" x14ac:dyDescent="0.25">
      <c r="A371" s="90"/>
      <c r="B371" s="90"/>
      <c r="C371" s="90"/>
    </row>
    <row r="372" spans="1:3" x14ac:dyDescent="0.25">
      <c r="A372" s="90"/>
      <c r="B372" s="90"/>
      <c r="C372" s="90"/>
    </row>
    <row r="373" spans="1:3" x14ac:dyDescent="0.25">
      <c r="A373" s="90"/>
      <c r="B373" s="90"/>
      <c r="C373" s="90"/>
    </row>
    <row r="374" spans="1:3" x14ac:dyDescent="0.25">
      <c r="A374" s="90"/>
      <c r="B374" s="90"/>
      <c r="C374" s="90"/>
    </row>
    <row r="375" spans="1:3" x14ac:dyDescent="0.25">
      <c r="A375" s="90"/>
      <c r="B375" s="90"/>
      <c r="C375" s="90"/>
    </row>
    <row r="376" spans="1:3" x14ac:dyDescent="0.25">
      <c r="A376" s="90"/>
      <c r="B376" s="90"/>
      <c r="C376" s="90"/>
    </row>
    <row r="377" spans="1:3" x14ac:dyDescent="0.25">
      <c r="A377" s="90"/>
      <c r="B377" s="90"/>
      <c r="C377" s="90"/>
    </row>
    <row r="378" spans="1:3" x14ac:dyDescent="0.25">
      <c r="A378" s="90"/>
      <c r="B378" s="90"/>
      <c r="C378" s="90"/>
    </row>
    <row r="379" spans="1:3" x14ac:dyDescent="0.25">
      <c r="A379" s="90"/>
      <c r="B379" s="90"/>
      <c r="C379" s="90"/>
    </row>
    <row r="380" spans="1:3" x14ac:dyDescent="0.25">
      <c r="A380" s="90"/>
      <c r="B380" s="90"/>
      <c r="C380" s="90"/>
    </row>
    <row r="381" spans="1:3" x14ac:dyDescent="0.25">
      <c r="A381" s="90"/>
      <c r="B381" s="90"/>
      <c r="C381" s="90"/>
    </row>
    <row r="382" spans="1:3" x14ac:dyDescent="0.25">
      <c r="A382" s="90"/>
      <c r="B382" s="90"/>
      <c r="C382" s="90"/>
    </row>
    <row r="383" spans="1:3" x14ac:dyDescent="0.25">
      <c r="A383" s="90"/>
      <c r="B383" s="90"/>
      <c r="C383" s="90"/>
    </row>
    <row r="384" spans="1:3" x14ac:dyDescent="0.25">
      <c r="A384" s="90"/>
      <c r="B384" s="90"/>
      <c r="C384" s="90"/>
    </row>
    <row r="385" spans="1:3" x14ac:dyDescent="0.25">
      <c r="A385" s="90"/>
      <c r="B385" s="90"/>
      <c r="C385" s="90"/>
    </row>
    <row r="386" spans="1:3" x14ac:dyDescent="0.25">
      <c r="A386" s="90"/>
      <c r="B386" s="90"/>
      <c r="C386" s="90"/>
    </row>
    <row r="387" spans="1:3" x14ac:dyDescent="0.25">
      <c r="A387" s="90"/>
      <c r="B387" s="90"/>
      <c r="C387" s="90"/>
    </row>
    <row r="388" spans="1:3" x14ac:dyDescent="0.25">
      <c r="A388" s="90"/>
      <c r="B388" s="90"/>
      <c r="C388" s="90"/>
    </row>
    <row r="389" spans="1:3" x14ac:dyDescent="0.25">
      <c r="A389" s="90"/>
      <c r="B389" s="90"/>
      <c r="C389" s="90"/>
    </row>
    <row r="390" spans="1:3" x14ac:dyDescent="0.25">
      <c r="A390" s="90"/>
      <c r="B390" s="90"/>
      <c r="C390" s="90"/>
    </row>
    <row r="391" spans="1:3" x14ac:dyDescent="0.25">
      <c r="A391" s="90"/>
      <c r="B391" s="90"/>
      <c r="C391" s="90"/>
    </row>
    <row r="392" spans="1:3" x14ac:dyDescent="0.25">
      <c r="A392" s="90"/>
      <c r="B392" s="90"/>
      <c r="C392" s="90"/>
    </row>
    <row r="393" spans="1:3" x14ac:dyDescent="0.25">
      <c r="A393" s="90"/>
      <c r="B393" s="90"/>
      <c r="C393" s="90"/>
    </row>
    <row r="394" spans="1:3" x14ac:dyDescent="0.25">
      <c r="A394" s="90"/>
      <c r="B394" s="90"/>
      <c r="C394" s="90"/>
    </row>
    <row r="395" spans="1:3" x14ac:dyDescent="0.25">
      <c r="A395" s="90"/>
      <c r="B395" s="90"/>
      <c r="C395" s="90"/>
    </row>
    <row r="396" spans="1:3" x14ac:dyDescent="0.25">
      <c r="A396" s="90"/>
      <c r="B396" s="90"/>
      <c r="C396" s="90"/>
    </row>
    <row r="397" spans="1:3" x14ac:dyDescent="0.25">
      <c r="A397" s="90"/>
      <c r="B397" s="90"/>
      <c r="C397" s="90"/>
    </row>
    <row r="398" spans="1:3" x14ac:dyDescent="0.25">
      <c r="A398" s="90"/>
      <c r="B398" s="90"/>
      <c r="C398" s="90"/>
    </row>
    <row r="399" spans="1:3" x14ac:dyDescent="0.25">
      <c r="A399" s="90"/>
      <c r="B399" s="90"/>
      <c r="C399" s="90"/>
    </row>
    <row r="400" spans="1:3" x14ac:dyDescent="0.25">
      <c r="A400" s="90"/>
      <c r="B400" s="90"/>
      <c r="C400" s="90"/>
    </row>
    <row r="401" spans="1:3" x14ac:dyDescent="0.25">
      <c r="A401" s="90"/>
      <c r="B401" s="90"/>
      <c r="C401" s="90"/>
    </row>
    <row r="402" spans="1:3" x14ac:dyDescent="0.25">
      <c r="A402" s="90"/>
      <c r="B402" s="90"/>
      <c r="C402" s="90"/>
    </row>
    <row r="403" spans="1:3" x14ac:dyDescent="0.25">
      <c r="A403" s="90"/>
      <c r="B403" s="90"/>
      <c r="C403" s="90"/>
    </row>
    <row r="404" spans="1:3" x14ac:dyDescent="0.25">
      <c r="A404" s="90"/>
      <c r="B404" s="90"/>
      <c r="C404" s="90"/>
    </row>
    <row r="405" spans="1:3" x14ac:dyDescent="0.25">
      <c r="A405" s="90"/>
      <c r="B405" s="90"/>
      <c r="C405" s="90"/>
    </row>
    <row r="406" spans="1:3" x14ac:dyDescent="0.25">
      <c r="A406" s="90"/>
      <c r="B406" s="90"/>
      <c r="C406" s="90"/>
    </row>
    <row r="407" spans="1:3" x14ac:dyDescent="0.25">
      <c r="A407" s="90"/>
      <c r="B407" s="90"/>
      <c r="C407" s="90"/>
    </row>
    <row r="408" spans="1:3" x14ac:dyDescent="0.25">
      <c r="A408" s="90"/>
      <c r="B408" s="90"/>
      <c r="C408" s="90"/>
    </row>
    <row r="409" spans="1:3" x14ac:dyDescent="0.25">
      <c r="A409" s="90"/>
      <c r="B409" s="90"/>
      <c r="C409" s="90"/>
    </row>
    <row r="410" spans="1:3" x14ac:dyDescent="0.25">
      <c r="A410" s="90"/>
      <c r="B410" s="90"/>
      <c r="C410" s="90"/>
    </row>
    <row r="411" spans="1:3" x14ac:dyDescent="0.25">
      <c r="A411" s="90"/>
      <c r="B411" s="90"/>
      <c r="C411" s="90"/>
    </row>
    <row r="412" spans="1:3" x14ac:dyDescent="0.25">
      <c r="A412" s="90"/>
      <c r="B412" s="90"/>
      <c r="C412" s="90"/>
    </row>
    <row r="413" spans="1:3" x14ac:dyDescent="0.25">
      <c r="A413" s="90"/>
      <c r="B413" s="90"/>
      <c r="C413" s="90"/>
    </row>
    <row r="414" spans="1:3" x14ac:dyDescent="0.25">
      <c r="A414" s="90"/>
      <c r="B414" s="90"/>
      <c r="C414" s="90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>
    <tabColor rgb="FF92D050"/>
  </sheetPr>
  <dimension ref="A1:G159"/>
  <sheetViews>
    <sheetView topLeftCell="A70" zoomScale="110" zoomScaleNormal="110" zoomScalePageLayoutView="110" workbookViewId="0">
      <selection activeCell="E14" sqref="E14"/>
    </sheetView>
  </sheetViews>
  <sheetFormatPr defaultColWidth="8.85546875" defaultRowHeight="15" x14ac:dyDescent="0.25"/>
  <cols>
    <col min="1" max="1" width="34.85546875" style="27" customWidth="1"/>
    <col min="2" max="2" width="15.7109375" style="27" customWidth="1"/>
    <col min="3" max="3" width="17.42578125" style="27" hidden="1" customWidth="1"/>
    <col min="4" max="5" width="12.42578125" style="25" bestFit="1" customWidth="1"/>
    <col min="6" max="6" width="18.140625" style="25" customWidth="1"/>
    <col min="7" max="7" width="16.42578125" style="25" customWidth="1"/>
    <col min="8" max="8" width="8.85546875" style="25"/>
    <col min="9" max="10" width="12.42578125" style="25" bestFit="1" customWidth="1"/>
    <col min="11" max="16384" width="8.85546875" style="25"/>
  </cols>
  <sheetData>
    <row r="1" spans="1:7" x14ac:dyDescent="0.25">
      <c r="A1" s="95" t="s">
        <v>144</v>
      </c>
      <c r="B1" s="96" t="s">
        <v>147</v>
      </c>
      <c r="C1" s="96" t="s">
        <v>96</v>
      </c>
    </row>
    <row r="2" spans="1:7" x14ac:dyDescent="0.25">
      <c r="A2" s="64" t="s">
        <v>2</v>
      </c>
      <c r="B2" s="66">
        <v>0.30875497064863949</v>
      </c>
      <c r="C2" s="65">
        <v>1.9368550743322239E-3</v>
      </c>
      <c r="E2" s="136"/>
      <c r="G2" s="51"/>
    </row>
    <row r="3" spans="1:7" x14ac:dyDescent="0.25">
      <c r="A3" s="64" t="s">
        <v>3</v>
      </c>
      <c r="B3" s="66">
        <v>0.65287065320891546</v>
      </c>
      <c r="C3" s="66">
        <v>2.2956963382457117E-3</v>
      </c>
      <c r="E3" s="136"/>
      <c r="G3" s="51"/>
    </row>
    <row r="4" spans="1:7" x14ac:dyDescent="0.25">
      <c r="A4" s="64" t="s">
        <v>4</v>
      </c>
      <c r="B4" s="66">
        <v>0</v>
      </c>
      <c r="C4" s="66">
        <v>4.2213353959963802E-4</v>
      </c>
      <c r="E4" s="136"/>
      <c r="G4" s="51"/>
    </row>
    <row r="5" spans="1:7" x14ac:dyDescent="0.25">
      <c r="A5" s="64" t="s">
        <v>5</v>
      </c>
      <c r="B5" s="66">
        <v>2.7318499448194311</v>
      </c>
      <c r="C5" s="66">
        <v>3.2354828611563073E-2</v>
      </c>
      <c r="E5" s="136"/>
      <c r="G5" s="51"/>
    </row>
    <row r="6" spans="1:7" x14ac:dyDescent="0.25">
      <c r="A6" s="64" t="s">
        <v>6</v>
      </c>
      <c r="B6" s="66">
        <v>2.103510748632849</v>
      </c>
      <c r="C6" s="66">
        <v>4.0660187203317634E-2</v>
      </c>
      <c r="E6" s="136"/>
      <c r="G6" s="51"/>
    </row>
    <row r="7" spans="1:7" x14ac:dyDescent="0.25">
      <c r="A7" s="64" t="s">
        <v>7</v>
      </c>
      <c r="B7" s="66">
        <v>9.3365020249236333E-2</v>
      </c>
      <c r="C7" s="65">
        <v>5.4541947300659156E-3</v>
      </c>
      <c r="E7" s="136"/>
      <c r="G7" s="51"/>
    </row>
    <row r="8" spans="1:7" x14ac:dyDescent="0.25">
      <c r="A8" s="64" t="s">
        <v>8</v>
      </c>
      <c r="B8" s="66">
        <v>0</v>
      </c>
      <c r="C8" s="66">
        <v>0</v>
      </c>
      <c r="E8" s="136"/>
      <c r="G8" s="51"/>
    </row>
    <row r="9" spans="1:7" x14ac:dyDescent="0.25">
      <c r="A9" s="64" t="s">
        <v>9</v>
      </c>
      <c r="B9" s="66">
        <v>0.36087833629569493</v>
      </c>
      <c r="C9" s="66">
        <v>5.2478975720794555E-3</v>
      </c>
      <c r="E9" s="136"/>
      <c r="G9" s="51"/>
    </row>
    <row r="10" spans="1:7" x14ac:dyDescent="0.25">
      <c r="A10" s="64" t="s">
        <v>10</v>
      </c>
      <c r="B10" s="66">
        <v>0.5129296095991982</v>
      </c>
      <c r="C10" s="66">
        <v>0</v>
      </c>
      <c r="E10" s="136"/>
      <c r="G10" s="51"/>
    </row>
    <row r="11" spans="1:7" x14ac:dyDescent="0.25">
      <c r="A11" s="64" t="s">
        <v>11</v>
      </c>
      <c r="B11" s="66">
        <v>1.182399221038192E-2</v>
      </c>
      <c r="C11" s="59">
        <v>0</v>
      </c>
      <c r="E11" s="136"/>
      <c r="G11" s="51"/>
    </row>
    <row r="12" spans="1:7" x14ac:dyDescent="0.25">
      <c r="A12" s="64" t="s">
        <v>12</v>
      </c>
      <c r="B12" s="66">
        <v>0.1153376659455459</v>
      </c>
      <c r="C12" s="66">
        <v>1.4065342439134151E-4</v>
      </c>
      <c r="E12" s="136"/>
      <c r="G12" s="51"/>
    </row>
    <row r="13" spans="1:7" x14ac:dyDescent="0.25">
      <c r="A13" s="64" t="s">
        <v>13</v>
      </c>
      <c r="B13" s="66">
        <v>0.56842703218322255</v>
      </c>
      <c r="C13" s="66">
        <v>1.1604261420895589E-3</v>
      </c>
      <c r="E13" s="136"/>
      <c r="G13" s="51"/>
    </row>
    <row r="14" spans="1:7" x14ac:dyDescent="0.25">
      <c r="A14" s="64" t="s">
        <v>14</v>
      </c>
      <c r="B14" s="66">
        <v>1.0716599066884469</v>
      </c>
      <c r="C14" s="66">
        <v>1.031856702805172E-2</v>
      </c>
      <c r="E14" s="136"/>
      <c r="G14" s="51"/>
    </row>
    <row r="15" spans="1:7" x14ac:dyDescent="0.25">
      <c r="A15" s="64" t="s">
        <v>15</v>
      </c>
      <c r="B15" s="66">
        <v>0.95323512391297038</v>
      </c>
      <c r="C15" s="66">
        <v>9.1765132677800038E-3</v>
      </c>
      <c r="E15" s="136"/>
      <c r="G15" s="51"/>
    </row>
    <row r="16" spans="1:7" x14ac:dyDescent="0.25">
      <c r="A16" s="64" t="s">
        <v>16</v>
      </c>
      <c r="B16" s="66">
        <v>6.1414283274987807E-3</v>
      </c>
      <c r="C16" s="66">
        <v>2.8366289569725195E-4</v>
      </c>
      <c r="E16" s="136"/>
      <c r="G16" s="51"/>
    </row>
    <row r="17" spans="1:7" x14ac:dyDescent="0.25">
      <c r="A17" s="64" t="s">
        <v>17</v>
      </c>
      <c r="B17" s="66">
        <v>1.4399102308912028E-2</v>
      </c>
      <c r="C17" s="66">
        <v>6.9310436511626079E-5</v>
      </c>
      <c r="E17" s="136"/>
      <c r="G17" s="51"/>
    </row>
    <row r="18" spans="1:7" x14ac:dyDescent="0.25">
      <c r="A18" s="64" t="s">
        <v>18</v>
      </c>
      <c r="B18" s="66">
        <v>0.65579485075379829</v>
      </c>
      <c r="C18" s="66">
        <v>6.3129937269987774E-3</v>
      </c>
      <c r="E18" s="136"/>
      <c r="G18" s="51"/>
    </row>
    <row r="19" spans="1:7" x14ac:dyDescent="0.25">
      <c r="A19" s="64" t="s">
        <v>19</v>
      </c>
      <c r="B19" s="66">
        <v>1.0459807757316022</v>
      </c>
      <c r="C19" s="66">
        <v>4.8152600550787153E-4</v>
      </c>
      <c r="E19" s="136"/>
      <c r="G19" s="51"/>
    </row>
    <row r="20" spans="1:7" x14ac:dyDescent="0.25">
      <c r="A20" s="64" t="s">
        <v>20</v>
      </c>
      <c r="B20" s="66">
        <v>0.91789200759862155</v>
      </c>
      <c r="C20" s="66">
        <v>1.3807996886477493E-2</v>
      </c>
      <c r="E20" s="136"/>
      <c r="G20" s="51"/>
    </row>
    <row r="21" spans="1:7" x14ac:dyDescent="0.25">
      <c r="A21" s="64" t="s">
        <v>21</v>
      </c>
      <c r="B21" s="66">
        <v>6.4019275807701739E-2</v>
      </c>
      <c r="C21" s="66">
        <v>3.058028579857838E-4</v>
      </c>
      <c r="E21" s="136"/>
      <c r="G21" s="51"/>
    </row>
    <row r="22" spans="1:7" x14ac:dyDescent="0.25">
      <c r="A22" s="64" t="s">
        <v>22</v>
      </c>
      <c r="B22" s="66">
        <v>1.3309176859051062</v>
      </c>
      <c r="C22" s="59">
        <v>0</v>
      </c>
      <c r="E22" s="136"/>
      <c r="G22" s="51"/>
    </row>
    <row r="23" spans="1:7" x14ac:dyDescent="0.25">
      <c r="A23" s="64" t="s">
        <v>23</v>
      </c>
      <c r="B23" s="66">
        <v>2.5082151275846032</v>
      </c>
      <c r="C23" s="66">
        <v>4.6217469778164447E-2</v>
      </c>
      <c r="E23" s="136"/>
      <c r="G23" s="51"/>
    </row>
    <row r="24" spans="1:7" x14ac:dyDescent="0.25">
      <c r="A24" s="64" t="s">
        <v>24</v>
      </c>
      <c r="B24" s="66">
        <v>7.9978488108508355E-2</v>
      </c>
      <c r="C24" s="66">
        <v>0</v>
      </c>
      <c r="E24" s="136"/>
      <c r="G24" s="51"/>
    </row>
    <row r="25" spans="1:7" x14ac:dyDescent="0.25">
      <c r="A25" s="64" t="s">
        <v>25</v>
      </c>
      <c r="B25" s="66">
        <v>0</v>
      </c>
      <c r="C25" s="65">
        <v>4.8758967218575141E-3</v>
      </c>
      <c r="E25" s="136"/>
      <c r="G25" s="51"/>
    </row>
    <row r="26" spans="1:7" x14ac:dyDescent="0.25">
      <c r="A26" s="64" t="s">
        <v>26</v>
      </c>
      <c r="B26" s="66">
        <v>0.15380357696610358</v>
      </c>
      <c r="C26" s="66">
        <v>2.1288491166916289E-3</v>
      </c>
      <c r="E26" s="136"/>
      <c r="G26" s="51"/>
    </row>
    <row r="27" spans="1:7" x14ac:dyDescent="0.25">
      <c r="A27" s="64" t="s">
        <v>27</v>
      </c>
      <c r="B27" s="66">
        <v>3.7149372889026255E-2</v>
      </c>
      <c r="C27" s="66">
        <v>8.4216393186706587E-4</v>
      </c>
      <c r="E27" s="136"/>
      <c r="G27" s="51"/>
    </row>
    <row r="28" spans="1:7" x14ac:dyDescent="0.25">
      <c r="A28" s="64" t="s">
        <v>28</v>
      </c>
      <c r="B28" s="66">
        <v>0.33419250189993271</v>
      </c>
      <c r="C28" s="66">
        <v>1.6275810681235743E-2</v>
      </c>
      <c r="E28" s="136"/>
      <c r="G28" s="51"/>
    </row>
    <row r="29" spans="1:7" x14ac:dyDescent="0.25">
      <c r="A29" s="64" t="s">
        <v>29</v>
      </c>
      <c r="B29" s="66">
        <v>9.2443034633490059E-2</v>
      </c>
      <c r="C29" s="66">
        <v>1.4720953968439679E-3</v>
      </c>
      <c r="E29" s="136"/>
      <c r="G29" s="51"/>
    </row>
    <row r="30" spans="1:7" x14ac:dyDescent="0.25">
      <c r="A30" s="64" t="s">
        <v>30</v>
      </c>
      <c r="B30" s="66">
        <v>4.6721878878597099E-2</v>
      </c>
      <c r="C30" s="66">
        <v>0</v>
      </c>
      <c r="E30" s="136"/>
      <c r="G30" s="51"/>
    </row>
    <row r="31" spans="1:7" x14ac:dyDescent="0.25">
      <c r="A31" s="64" t="s">
        <v>31</v>
      </c>
      <c r="B31" s="66">
        <v>1.0023465047759261</v>
      </c>
      <c r="C31" s="65">
        <v>1.8986000006670434E-2</v>
      </c>
      <c r="E31" s="136"/>
      <c r="G31" s="51"/>
    </row>
    <row r="32" spans="1:7" x14ac:dyDescent="0.25">
      <c r="A32" s="64" t="s">
        <v>32</v>
      </c>
      <c r="B32" s="66">
        <v>0.56495435684907169</v>
      </c>
      <c r="C32" s="66">
        <v>0</v>
      </c>
      <c r="E32" s="136"/>
      <c r="G32" s="51"/>
    </row>
    <row r="33" spans="1:7" x14ac:dyDescent="0.25">
      <c r="A33" s="64" t="s">
        <v>33</v>
      </c>
      <c r="B33" s="66">
        <v>0.65886673398928841</v>
      </c>
      <c r="C33" s="66">
        <v>0</v>
      </c>
      <c r="E33" s="136"/>
      <c r="G33" s="51"/>
    </row>
    <row r="34" spans="1:7" x14ac:dyDescent="0.25">
      <c r="A34" s="64" t="s">
        <v>34</v>
      </c>
      <c r="B34" s="66">
        <v>0.27390019932697424</v>
      </c>
      <c r="C34" s="66">
        <v>3.3149193779529094E-3</v>
      </c>
      <c r="E34" s="136"/>
      <c r="G34" s="51"/>
    </row>
    <row r="35" spans="1:7" x14ac:dyDescent="0.25">
      <c r="A35" s="64" t="s">
        <v>35</v>
      </c>
      <c r="B35" s="66">
        <v>0</v>
      </c>
      <c r="C35" s="65">
        <v>0</v>
      </c>
      <c r="E35" s="136"/>
      <c r="G35" s="51"/>
    </row>
    <row r="36" spans="1:7" x14ac:dyDescent="0.25">
      <c r="A36" s="64" t="s">
        <v>36</v>
      </c>
      <c r="B36" s="66">
        <v>0.49773457962877538</v>
      </c>
      <c r="C36" s="66">
        <v>1.1305507992799472E-2</v>
      </c>
      <c r="E36" s="136"/>
      <c r="G36" s="51"/>
    </row>
    <row r="37" spans="1:7" x14ac:dyDescent="0.25">
      <c r="A37" s="64" t="s">
        <v>37</v>
      </c>
      <c r="B37" s="66">
        <v>0.66401760208674543</v>
      </c>
      <c r="C37" s="66">
        <v>1.2784667262004099E-2</v>
      </c>
      <c r="E37" s="136"/>
      <c r="G37" s="51"/>
    </row>
    <row r="38" spans="1:7" x14ac:dyDescent="0.25">
      <c r="A38" s="64" t="s">
        <v>38</v>
      </c>
      <c r="B38" s="66">
        <v>0.80855368775326586</v>
      </c>
      <c r="C38" s="66">
        <v>4.0857976007146302E-2</v>
      </c>
      <c r="E38" s="136"/>
      <c r="G38" s="51"/>
    </row>
    <row r="39" spans="1:7" x14ac:dyDescent="0.25">
      <c r="A39" s="64" t="s">
        <v>39</v>
      </c>
      <c r="B39" s="66">
        <v>2.3924556616701382</v>
      </c>
      <c r="C39" s="66">
        <v>2.3031605810272138E-2</v>
      </c>
      <c r="E39" s="136"/>
      <c r="G39" s="51"/>
    </row>
    <row r="40" spans="1:7" x14ac:dyDescent="0.25">
      <c r="A40" s="64" t="s">
        <v>40</v>
      </c>
      <c r="B40" s="66">
        <v>1.9339042437060892</v>
      </c>
      <c r="C40" s="66">
        <v>3.2817366911873397E-2</v>
      </c>
      <c r="E40" s="136"/>
      <c r="G40" s="51"/>
    </row>
    <row r="41" spans="1:7" x14ac:dyDescent="0.25">
      <c r="A41" s="64" t="s">
        <v>41</v>
      </c>
      <c r="B41" s="66">
        <v>0.34841345956920811</v>
      </c>
      <c r="C41" s="66">
        <v>1.5924224702565332E-3</v>
      </c>
      <c r="E41" s="136"/>
      <c r="G41" s="51"/>
    </row>
    <row r="42" spans="1:7" x14ac:dyDescent="0.25">
      <c r="A42" s="64" t="s">
        <v>42</v>
      </c>
      <c r="B42" s="66">
        <v>6.5138403178696116</v>
      </c>
      <c r="C42" s="66">
        <v>0.12277569711794599</v>
      </c>
      <c r="E42" s="136"/>
      <c r="G42" s="51"/>
    </row>
    <row r="43" spans="1:7" x14ac:dyDescent="0.25">
      <c r="A43" s="64" t="s">
        <v>43</v>
      </c>
      <c r="B43" s="66">
        <v>3.0798988719994581E-2</v>
      </c>
      <c r="C43" s="65">
        <v>4.4350593194491801E-4</v>
      </c>
      <c r="E43" s="136"/>
      <c r="G43" s="51"/>
    </row>
    <row r="44" spans="1:7" x14ac:dyDescent="0.25">
      <c r="A44" s="64" t="s">
        <v>93</v>
      </c>
      <c r="B44" s="66">
        <v>15.488440400245628</v>
      </c>
      <c r="C44" s="66">
        <v>8.1001825139820474E-2</v>
      </c>
      <c r="E44" s="136"/>
      <c r="G44" s="51"/>
    </row>
    <row r="45" spans="1:7" x14ac:dyDescent="0.25">
      <c r="A45" s="64" t="s">
        <v>44</v>
      </c>
      <c r="B45" s="66">
        <v>0.64379836973175841</v>
      </c>
      <c r="C45" s="66">
        <v>2.1281136542772427E-2</v>
      </c>
      <c r="E45" s="136"/>
      <c r="G45" s="51"/>
    </row>
    <row r="46" spans="1:7" x14ac:dyDescent="0.25">
      <c r="A46" s="64" t="s">
        <v>45</v>
      </c>
      <c r="B46" s="66">
        <v>1.4829141272206985</v>
      </c>
      <c r="C46" s="66">
        <v>1.4275760837285224E-2</v>
      </c>
      <c r="E46" s="136"/>
      <c r="G46" s="51"/>
    </row>
    <row r="47" spans="1:7" x14ac:dyDescent="0.25">
      <c r="A47" s="64" t="s">
        <v>46</v>
      </c>
      <c r="B47" s="66">
        <v>7.0020090650659589E-2</v>
      </c>
      <c r="C47" s="66">
        <v>7.0342239674013769E-3</v>
      </c>
      <c r="E47" s="136"/>
      <c r="G47" s="51"/>
    </row>
    <row r="48" spans="1:7" x14ac:dyDescent="0.25">
      <c r="A48" s="64" t="s">
        <v>47</v>
      </c>
      <c r="B48" s="66">
        <v>2.5461080394793361</v>
      </c>
      <c r="C48" s="66">
        <v>0</v>
      </c>
      <c r="E48" s="136"/>
      <c r="G48" s="51"/>
    </row>
    <row r="49" spans="1:7" x14ac:dyDescent="0.25">
      <c r="A49" s="64" t="s">
        <v>48</v>
      </c>
      <c r="B49" s="66">
        <v>5.9380785689745093</v>
      </c>
      <c r="C49" s="66">
        <v>9.0963103106761534E-2</v>
      </c>
      <c r="E49" s="136"/>
      <c r="G49" s="51"/>
    </row>
    <row r="50" spans="1:7" x14ac:dyDescent="0.25">
      <c r="A50" s="64" t="s">
        <v>49</v>
      </c>
      <c r="B50" s="66">
        <v>8.1135086223695252E-2</v>
      </c>
      <c r="C50" s="66">
        <v>4.1673345303766002E-3</v>
      </c>
      <c r="E50" s="136"/>
      <c r="G50" s="51"/>
    </row>
    <row r="51" spans="1:7" x14ac:dyDescent="0.25">
      <c r="A51" s="64" t="s">
        <v>50</v>
      </c>
      <c r="B51" s="66">
        <v>2.668299866265214</v>
      </c>
      <c r="C51" s="66">
        <v>3.5173258145544811E-2</v>
      </c>
      <c r="E51" s="136"/>
      <c r="G51" s="51"/>
    </row>
    <row r="52" spans="1:7" x14ac:dyDescent="0.25">
      <c r="A52" s="64" t="s">
        <v>51</v>
      </c>
      <c r="B52" s="66">
        <v>1.5254096401368118</v>
      </c>
      <c r="C52" s="66">
        <v>7.3423698323232568E-3</v>
      </c>
      <c r="E52" s="136"/>
      <c r="G52" s="51"/>
    </row>
    <row r="53" spans="1:7" x14ac:dyDescent="0.25">
      <c r="A53" s="64" t="s">
        <v>52</v>
      </c>
      <c r="B53" s="66">
        <v>0.23979857579082889</v>
      </c>
      <c r="C53" s="66">
        <v>2.2396530696010511E-2</v>
      </c>
      <c r="E53" s="136"/>
      <c r="G53" s="51"/>
    </row>
    <row r="54" spans="1:7" x14ac:dyDescent="0.25">
      <c r="A54" s="64" t="s">
        <v>132</v>
      </c>
      <c r="B54" s="66">
        <v>8.8002705955884453E-4</v>
      </c>
      <c r="C54" s="66">
        <v>8.4793488291686632E-6</v>
      </c>
      <c r="E54" s="136"/>
      <c r="G54" s="51"/>
    </row>
    <row r="55" spans="1:7" x14ac:dyDescent="0.25">
      <c r="A55" s="64" t="s">
        <v>53</v>
      </c>
      <c r="B55" s="66">
        <v>1.234490942242167</v>
      </c>
      <c r="C55" s="66">
        <v>2.5970244484585167E-2</v>
      </c>
      <c r="E55" s="136"/>
      <c r="G55" s="51"/>
    </row>
    <row r="56" spans="1:7" x14ac:dyDescent="0.25">
      <c r="A56" s="64" t="s">
        <v>54</v>
      </c>
      <c r="B56" s="66">
        <v>0.34250987567313251</v>
      </c>
      <c r="C56" s="66">
        <v>1.7329300667200238E-3</v>
      </c>
      <c r="E56" s="136"/>
      <c r="G56" s="51"/>
    </row>
    <row r="57" spans="1:7" x14ac:dyDescent="0.25">
      <c r="A57" s="64" t="s">
        <v>55</v>
      </c>
      <c r="B57" s="66">
        <v>0</v>
      </c>
      <c r="C57" s="65">
        <v>0</v>
      </c>
      <c r="E57" s="136"/>
      <c r="G57" s="51"/>
    </row>
    <row r="58" spans="1:7" x14ac:dyDescent="0.25">
      <c r="A58" s="64" t="s">
        <v>56</v>
      </c>
      <c r="B58" s="66">
        <v>2.5351305450056331E-3</v>
      </c>
      <c r="C58" s="66">
        <v>2.4405083574592414E-5</v>
      </c>
      <c r="E58" s="136"/>
      <c r="G58" s="51"/>
    </row>
    <row r="59" spans="1:7" x14ac:dyDescent="0.25">
      <c r="A59" s="64" t="s">
        <v>57</v>
      </c>
      <c r="B59" s="66">
        <v>0.41565727814819903</v>
      </c>
      <c r="C59" s="66">
        <v>4.0112949049855347E-3</v>
      </c>
      <c r="E59" s="136"/>
      <c r="G59" s="51"/>
    </row>
    <row r="60" spans="1:7" x14ac:dyDescent="0.25">
      <c r="A60" s="64" t="s">
        <v>58</v>
      </c>
      <c r="B60" s="66">
        <v>0.35408399909125421</v>
      </c>
      <c r="C60" s="66">
        <v>0</v>
      </c>
      <c r="E60" s="136"/>
      <c r="G60" s="51"/>
    </row>
    <row r="61" spans="1:7" x14ac:dyDescent="0.25">
      <c r="A61" s="64" t="s">
        <v>59</v>
      </c>
      <c r="B61" s="66">
        <v>0.24802308509893559</v>
      </c>
      <c r="C61" s="65">
        <v>4.4982280838378109E-4</v>
      </c>
      <c r="E61" s="136"/>
      <c r="G61" s="51"/>
    </row>
    <row r="62" spans="1:7" x14ac:dyDescent="0.25">
      <c r="A62" s="64" t="s">
        <v>60</v>
      </c>
      <c r="B62" s="66">
        <v>0.70820875009588424</v>
      </c>
      <c r="C62" s="66">
        <v>1.1059182735047706E-2</v>
      </c>
      <c r="E62" s="136"/>
      <c r="G62" s="51"/>
    </row>
    <row r="63" spans="1:7" x14ac:dyDescent="0.25">
      <c r="A63" s="64" t="s">
        <v>61</v>
      </c>
      <c r="B63" s="66">
        <v>4.0005018131249792E-2</v>
      </c>
      <c r="C63" s="66">
        <v>9.0063659209979781E-3</v>
      </c>
      <c r="E63" s="136"/>
      <c r="G63" s="51"/>
    </row>
    <row r="64" spans="1:7" x14ac:dyDescent="0.25">
      <c r="A64" s="64" t="s">
        <v>62</v>
      </c>
      <c r="B64" s="66">
        <v>0.26581719260866155</v>
      </c>
      <c r="C64" s="66">
        <v>3.1544292649351977E-3</v>
      </c>
      <c r="E64" s="136"/>
      <c r="G64" s="51"/>
    </row>
    <row r="65" spans="1:7" x14ac:dyDescent="0.25">
      <c r="A65" s="64" t="s">
        <v>63</v>
      </c>
      <c r="B65" s="66">
        <v>0.30916364683400449</v>
      </c>
      <c r="C65" s="66">
        <v>5.4387034344783479E-3</v>
      </c>
      <c r="E65" s="136"/>
      <c r="G65" s="51"/>
    </row>
    <row r="66" spans="1:7" x14ac:dyDescent="0.25">
      <c r="A66" s="64" t="s">
        <v>64</v>
      </c>
      <c r="B66" s="66">
        <v>1.2435878646642506</v>
      </c>
      <c r="C66" s="66">
        <v>2.393744957828103E-2</v>
      </c>
      <c r="E66" s="136"/>
      <c r="G66" s="51"/>
    </row>
    <row r="67" spans="1:7" x14ac:dyDescent="0.25">
      <c r="A67" s="64" t="s">
        <v>65</v>
      </c>
      <c r="B67" s="66">
        <v>9.9411790402179401E-2</v>
      </c>
      <c r="C67" s="59">
        <v>0</v>
      </c>
      <c r="E67" s="136"/>
      <c r="G67" s="51"/>
    </row>
    <row r="68" spans="1:7" x14ac:dyDescent="0.25">
      <c r="A68" s="64" t="s">
        <v>66</v>
      </c>
      <c r="B68" s="66">
        <v>0.71870213905054958</v>
      </c>
      <c r="C68" s="66">
        <v>3.7394915349311902E-3</v>
      </c>
      <c r="E68" s="136"/>
      <c r="G68" s="51"/>
    </row>
    <row r="69" spans="1:7" x14ac:dyDescent="0.25">
      <c r="A69" s="64" t="s">
        <v>67</v>
      </c>
      <c r="B69" s="66">
        <v>0.78023203873693758</v>
      </c>
      <c r="C69" s="66">
        <v>5.7116201242031232E-3</v>
      </c>
      <c r="E69" s="136"/>
      <c r="G69" s="51"/>
    </row>
    <row r="70" spans="1:7" x14ac:dyDescent="0.25">
      <c r="A70" s="64" t="s">
        <v>68</v>
      </c>
      <c r="B70" s="66">
        <v>2.7960921131455176E-2</v>
      </c>
      <c r="C70" s="66">
        <v>5.3834578152098711E-4</v>
      </c>
      <c r="E70" s="136"/>
      <c r="G70" s="51"/>
    </row>
    <row r="71" spans="1:7" x14ac:dyDescent="0.25">
      <c r="A71" s="64" t="s">
        <v>69</v>
      </c>
      <c r="B71" s="66">
        <v>0.26730013676595415</v>
      </c>
      <c r="C71" s="66">
        <v>1.6543117200721188E-3</v>
      </c>
      <c r="E71" s="136"/>
      <c r="G71" s="51"/>
    </row>
    <row r="72" spans="1:7" x14ac:dyDescent="0.25">
      <c r="A72" s="64" t="s">
        <v>70</v>
      </c>
      <c r="B72" s="66">
        <v>0.20781989824392808</v>
      </c>
      <c r="C72" s="66">
        <v>0</v>
      </c>
      <c r="E72" s="136"/>
      <c r="G72" s="51"/>
    </row>
    <row r="73" spans="1:7" x14ac:dyDescent="0.25">
      <c r="A73" s="64" t="s">
        <v>71</v>
      </c>
      <c r="B73" s="66">
        <v>0</v>
      </c>
      <c r="C73" s="66">
        <v>0</v>
      </c>
      <c r="E73" s="136"/>
      <c r="G73" s="51"/>
    </row>
    <row r="74" spans="1:7" x14ac:dyDescent="0.25">
      <c r="A74" s="64" t="s">
        <v>72</v>
      </c>
      <c r="B74" s="66">
        <v>0.65807016235199478</v>
      </c>
      <c r="C74" s="66">
        <v>2.1956641922612982E-2</v>
      </c>
      <c r="E74" s="136"/>
      <c r="G74" s="51"/>
    </row>
    <row r="75" spans="1:7" x14ac:dyDescent="0.25">
      <c r="A75" s="64" t="s">
        <v>73</v>
      </c>
      <c r="B75" s="66">
        <v>0.57985478637353138</v>
      </c>
      <c r="C75" s="66">
        <v>0</v>
      </c>
      <c r="E75" s="136"/>
      <c r="G75" s="51"/>
    </row>
    <row r="76" spans="1:7" x14ac:dyDescent="0.25">
      <c r="A76" s="64" t="s">
        <v>74</v>
      </c>
      <c r="B76" s="66">
        <v>6.6377491556521645E-2</v>
      </c>
      <c r="C76" s="66">
        <v>7.018136880841975E-4</v>
      </c>
      <c r="E76" s="136"/>
      <c r="G76" s="51"/>
    </row>
    <row r="77" spans="1:7" x14ac:dyDescent="0.25">
      <c r="A77" s="64" t="s">
        <v>75</v>
      </c>
      <c r="B77" s="66">
        <v>0.30888231786276032</v>
      </c>
      <c r="C77" s="66">
        <v>2.9735367382101112E-3</v>
      </c>
      <c r="E77" s="136"/>
      <c r="G77" s="51"/>
    </row>
    <row r="78" spans="1:7" x14ac:dyDescent="0.25">
      <c r="A78" s="64" t="s">
        <v>76</v>
      </c>
      <c r="B78" s="66">
        <v>7.7437091115897321</v>
      </c>
      <c r="C78" s="66">
        <v>4.7705315246116167E-2</v>
      </c>
      <c r="E78" s="136"/>
      <c r="G78" s="51"/>
    </row>
    <row r="79" spans="1:7" x14ac:dyDescent="0.25">
      <c r="A79" s="64" t="s">
        <v>77</v>
      </c>
      <c r="B79" s="66">
        <v>5.764921545567013E-2</v>
      </c>
      <c r="C79" s="66">
        <v>1.1099494359608254E-3</v>
      </c>
      <c r="E79" s="136"/>
      <c r="G79" s="51"/>
    </row>
    <row r="80" spans="1:7" x14ac:dyDescent="0.25">
      <c r="A80" s="64" t="s">
        <v>78</v>
      </c>
      <c r="B80" s="66">
        <v>3.7535584554024052E-3</v>
      </c>
      <c r="C80" s="66">
        <v>6.2722959805782216E-5</v>
      </c>
      <c r="E80" s="136"/>
      <c r="G80" s="51"/>
    </row>
    <row r="81" spans="1:7" x14ac:dyDescent="0.25">
      <c r="A81" s="64" t="s">
        <v>79</v>
      </c>
      <c r="B81" s="66">
        <v>5.0236259897154358</v>
      </c>
      <c r="C81" s="66">
        <v>2.928002879500129E-2</v>
      </c>
      <c r="E81" s="136"/>
      <c r="G81" s="51"/>
    </row>
    <row r="82" spans="1:7" x14ac:dyDescent="0.25">
      <c r="A82" s="64" t="s">
        <v>80</v>
      </c>
      <c r="B82" s="66">
        <v>1.0806393193724502</v>
      </c>
      <c r="C82" s="66">
        <v>1.5606112767830754E-2</v>
      </c>
      <c r="E82" s="136"/>
      <c r="G82" s="51"/>
    </row>
    <row r="83" spans="1:7" x14ac:dyDescent="0.25">
      <c r="A83" s="64" t="s">
        <v>81</v>
      </c>
      <c r="B83" s="66">
        <v>0.39963930935573649</v>
      </c>
      <c r="C83" s="66">
        <v>6.5387853180511914E-3</v>
      </c>
      <c r="E83" s="136"/>
      <c r="G83" s="51"/>
    </row>
    <row r="84" spans="1:7" x14ac:dyDescent="0.25">
      <c r="A84" s="64" t="s">
        <v>82</v>
      </c>
      <c r="B84" s="66">
        <v>2.3236903082536742E-4</v>
      </c>
      <c r="C84" s="66">
        <v>0</v>
      </c>
      <c r="E84" s="136"/>
      <c r="G84" s="51"/>
    </row>
    <row r="85" spans="1:7" x14ac:dyDescent="0.25">
      <c r="A85" s="64" t="s">
        <v>83</v>
      </c>
      <c r="B85" s="66">
        <v>0</v>
      </c>
      <c r="C85" s="66">
        <v>0</v>
      </c>
      <c r="E85" s="136"/>
      <c r="G85" s="51"/>
    </row>
    <row r="86" spans="1:7" x14ac:dyDescent="0.25">
      <c r="A86" s="64" t="s">
        <v>84</v>
      </c>
      <c r="B86" s="66">
        <v>0.58455472396193708</v>
      </c>
      <c r="C86" s="66">
        <v>2.5495154396652647E-3</v>
      </c>
      <c r="E86" s="136"/>
      <c r="G86" s="51"/>
    </row>
    <row r="87" spans="1:7" x14ac:dyDescent="0.25">
      <c r="A87" s="64" t="s">
        <v>85</v>
      </c>
      <c r="B87" s="66">
        <v>3.6047306939052808</v>
      </c>
      <c r="C87" s="66">
        <v>8.6750742449351308E-3</v>
      </c>
      <c r="E87" s="136"/>
      <c r="G87" s="51"/>
    </row>
    <row r="88" spans="1:7" x14ac:dyDescent="0.25">
      <c r="A88" s="64" t="s">
        <v>94</v>
      </c>
      <c r="B88" s="66">
        <v>0</v>
      </c>
      <c r="C88" s="66">
        <v>0</v>
      </c>
      <c r="E88" s="136"/>
      <c r="G88" s="51"/>
    </row>
    <row r="89" spans="1:7" x14ac:dyDescent="0.25">
      <c r="A89" s="64" t="s">
        <v>86</v>
      </c>
      <c r="B89" s="66">
        <v>0.87289903361124555</v>
      </c>
      <c r="C89" s="66">
        <v>1.1672359120576558E-2</v>
      </c>
      <c r="E89" s="136"/>
      <c r="G89" s="51"/>
    </row>
    <row r="90" spans="1:7" x14ac:dyDescent="0.25">
      <c r="A90" s="64" t="s">
        <v>87</v>
      </c>
      <c r="B90" s="66">
        <v>0</v>
      </c>
      <c r="C90" s="66">
        <v>2.7255432539013513E-5</v>
      </c>
      <c r="E90" s="136"/>
      <c r="G90" s="51"/>
    </row>
    <row r="91" spans="1:7" x14ac:dyDescent="0.25">
      <c r="A91" s="64" t="s">
        <v>88</v>
      </c>
      <c r="B91" s="66">
        <v>0</v>
      </c>
      <c r="C91" s="66">
        <v>3.0892711203740417E-4</v>
      </c>
      <c r="E91" s="136"/>
      <c r="G91" s="51"/>
    </row>
    <row r="92" spans="1:7" x14ac:dyDescent="0.25">
      <c r="A92" s="64" t="s">
        <v>89</v>
      </c>
      <c r="B92" s="66">
        <v>0</v>
      </c>
      <c r="C92" s="66">
        <v>0</v>
      </c>
      <c r="E92" s="136"/>
      <c r="G92" s="51"/>
    </row>
    <row r="93" spans="1:7" x14ac:dyDescent="0.25">
      <c r="A93" s="97" t="s">
        <v>90</v>
      </c>
      <c r="B93" s="66">
        <v>2.3747923897372534</v>
      </c>
      <c r="C93" s="66">
        <v>6.0814193250930304E-4</v>
      </c>
      <c r="E93" s="136"/>
      <c r="G93" s="51"/>
    </row>
    <row r="94" spans="1:7" ht="15.75" thickBot="1" x14ac:dyDescent="0.3">
      <c r="A94" s="97"/>
      <c r="B94" s="66"/>
      <c r="C94" s="66"/>
    </row>
    <row r="95" spans="1:7" ht="15.75" thickBot="1" x14ac:dyDescent="0.3">
      <c r="A95" s="98" t="s">
        <v>148</v>
      </c>
      <c r="B95" s="130">
        <f>SUM(B2:B94)</f>
        <v>93.771881419311356</v>
      </c>
      <c r="C95" s="99">
        <f>SUM(C2:C94)</f>
        <v>1</v>
      </c>
    </row>
    <row r="96" spans="1:7" x14ac:dyDescent="0.25">
      <c r="A96" s="97"/>
      <c r="B96" s="97"/>
      <c r="C96" s="97"/>
    </row>
    <row r="97" spans="1:3" x14ac:dyDescent="0.25">
      <c r="A97" s="97"/>
      <c r="B97" s="97"/>
      <c r="C97" s="97"/>
    </row>
    <row r="98" spans="1:3" s="101" customFormat="1" x14ac:dyDescent="0.25">
      <c r="A98" s="100"/>
      <c r="B98" s="100"/>
      <c r="C98" s="100"/>
    </row>
    <row r="99" spans="1:3" s="101" customFormat="1" x14ac:dyDescent="0.25">
      <c r="A99" s="100"/>
      <c r="B99" s="100"/>
      <c r="C99" s="100"/>
    </row>
    <row r="100" spans="1:3" s="101" customFormat="1" x14ac:dyDescent="0.25">
      <c r="A100" s="100"/>
      <c r="B100" s="100"/>
      <c r="C100" s="100"/>
    </row>
    <row r="101" spans="1:3" s="101" customFormat="1" x14ac:dyDescent="0.25">
      <c r="A101" s="100"/>
      <c r="B101" s="100"/>
      <c r="C101" s="100"/>
    </row>
    <row r="102" spans="1:3" s="101" customFormat="1" x14ac:dyDescent="0.25">
      <c r="A102" s="100"/>
      <c r="B102" s="100"/>
      <c r="C102" s="100"/>
    </row>
    <row r="103" spans="1:3" s="101" customFormat="1" x14ac:dyDescent="0.25">
      <c r="A103" s="100"/>
      <c r="B103" s="100"/>
      <c r="C103" s="100"/>
    </row>
    <row r="104" spans="1:3" s="101" customFormat="1" x14ac:dyDescent="0.25">
      <c r="A104" s="100"/>
      <c r="B104" s="100"/>
      <c r="C104" s="100"/>
    </row>
    <row r="105" spans="1:3" s="101" customFormat="1" x14ac:dyDescent="0.25">
      <c r="A105" s="100"/>
      <c r="B105" s="100"/>
      <c r="C105" s="100"/>
    </row>
    <row r="106" spans="1:3" s="101" customFormat="1" x14ac:dyDescent="0.25">
      <c r="A106" s="100"/>
      <c r="B106" s="100"/>
      <c r="C106" s="100"/>
    </row>
    <row r="107" spans="1:3" s="101" customFormat="1" x14ac:dyDescent="0.25">
      <c r="A107" s="100"/>
      <c r="B107" s="100"/>
      <c r="C107" s="100"/>
    </row>
    <row r="108" spans="1:3" s="101" customFormat="1" x14ac:dyDescent="0.25">
      <c r="A108" s="100"/>
      <c r="B108" s="100"/>
      <c r="C108" s="100"/>
    </row>
    <row r="109" spans="1:3" s="101" customFormat="1" x14ac:dyDescent="0.25">
      <c r="A109" s="100"/>
      <c r="B109" s="100"/>
      <c r="C109" s="100"/>
    </row>
    <row r="110" spans="1:3" s="101" customFormat="1" x14ac:dyDescent="0.25">
      <c r="A110" s="100"/>
      <c r="B110" s="100"/>
      <c r="C110" s="100"/>
    </row>
    <row r="111" spans="1:3" s="101" customFormat="1" x14ac:dyDescent="0.25">
      <c r="A111" s="100"/>
      <c r="B111" s="100"/>
      <c r="C111" s="100"/>
    </row>
    <row r="112" spans="1:3" s="101" customFormat="1" x14ac:dyDescent="0.25">
      <c r="A112" s="100"/>
      <c r="B112" s="100"/>
      <c r="C112" s="100"/>
    </row>
    <row r="113" spans="1:3" s="101" customFormat="1" x14ac:dyDescent="0.25">
      <c r="A113" s="100"/>
      <c r="B113" s="100"/>
      <c r="C113" s="100"/>
    </row>
    <row r="114" spans="1:3" s="101" customFormat="1" x14ac:dyDescent="0.25">
      <c r="A114" s="100"/>
      <c r="B114" s="100"/>
      <c r="C114" s="100"/>
    </row>
    <row r="115" spans="1:3" s="101" customFormat="1" x14ac:dyDescent="0.25">
      <c r="A115" s="100"/>
      <c r="B115" s="100"/>
      <c r="C115" s="100"/>
    </row>
    <row r="116" spans="1:3" s="101" customFormat="1" x14ac:dyDescent="0.25">
      <c r="A116" s="100"/>
      <c r="B116" s="100"/>
      <c r="C116" s="100"/>
    </row>
    <row r="117" spans="1:3" s="101" customFormat="1" x14ac:dyDescent="0.25">
      <c r="A117" s="100"/>
      <c r="B117" s="100"/>
      <c r="C117" s="100"/>
    </row>
    <row r="118" spans="1:3" s="101" customFormat="1" x14ac:dyDescent="0.25">
      <c r="A118" s="100"/>
      <c r="B118" s="100"/>
      <c r="C118" s="100"/>
    </row>
    <row r="119" spans="1:3" s="101" customFormat="1" x14ac:dyDescent="0.25">
      <c r="A119" s="100"/>
      <c r="B119" s="100"/>
      <c r="C119" s="100"/>
    </row>
    <row r="120" spans="1:3" s="101" customFormat="1" x14ac:dyDescent="0.25">
      <c r="A120" s="100"/>
      <c r="B120" s="100"/>
      <c r="C120" s="100"/>
    </row>
    <row r="121" spans="1:3" s="101" customFormat="1" x14ac:dyDescent="0.25">
      <c r="A121" s="100"/>
      <c r="B121" s="100"/>
      <c r="C121" s="100"/>
    </row>
    <row r="122" spans="1:3" s="101" customFormat="1" x14ac:dyDescent="0.25">
      <c r="A122" s="100"/>
      <c r="B122" s="100"/>
      <c r="C122" s="100"/>
    </row>
    <row r="123" spans="1:3" s="101" customFormat="1" x14ac:dyDescent="0.25">
      <c r="A123" s="100"/>
      <c r="B123" s="100"/>
      <c r="C123" s="100"/>
    </row>
    <row r="124" spans="1:3" s="101" customFormat="1" x14ac:dyDescent="0.25">
      <c r="A124" s="100"/>
      <c r="B124" s="100"/>
      <c r="C124" s="100"/>
    </row>
    <row r="125" spans="1:3" s="101" customFormat="1" x14ac:dyDescent="0.25">
      <c r="A125" s="100"/>
      <c r="B125" s="100"/>
      <c r="C125" s="100"/>
    </row>
    <row r="126" spans="1:3" s="101" customFormat="1" x14ac:dyDescent="0.25">
      <c r="A126" s="100"/>
      <c r="B126" s="100"/>
      <c r="C126" s="100"/>
    </row>
    <row r="127" spans="1:3" s="101" customFormat="1" x14ac:dyDescent="0.25">
      <c r="A127" s="100"/>
      <c r="B127" s="100"/>
      <c r="C127" s="100"/>
    </row>
    <row r="128" spans="1:3" s="101" customFormat="1" x14ac:dyDescent="0.25">
      <c r="A128" s="100"/>
      <c r="B128" s="100"/>
      <c r="C128" s="100"/>
    </row>
    <row r="129" spans="1:3" s="101" customFormat="1" x14ac:dyDescent="0.25">
      <c r="A129" s="100"/>
      <c r="B129" s="100"/>
      <c r="C129" s="100"/>
    </row>
    <row r="130" spans="1:3" s="101" customFormat="1" x14ac:dyDescent="0.25">
      <c r="A130" s="100"/>
      <c r="B130" s="100"/>
      <c r="C130" s="100"/>
    </row>
    <row r="131" spans="1:3" s="101" customFormat="1" x14ac:dyDescent="0.25">
      <c r="A131" s="100"/>
      <c r="B131" s="100"/>
      <c r="C131" s="100"/>
    </row>
    <row r="132" spans="1:3" s="101" customFormat="1" x14ac:dyDescent="0.25">
      <c r="A132" s="100"/>
      <c r="B132" s="100"/>
      <c r="C132" s="100"/>
    </row>
    <row r="133" spans="1:3" s="101" customFormat="1" x14ac:dyDescent="0.25">
      <c r="A133" s="100"/>
      <c r="B133" s="100"/>
      <c r="C133" s="100"/>
    </row>
    <row r="134" spans="1:3" s="101" customFormat="1" x14ac:dyDescent="0.25">
      <c r="A134" s="100"/>
      <c r="B134" s="100"/>
      <c r="C134" s="100"/>
    </row>
    <row r="135" spans="1:3" s="101" customFormat="1" x14ac:dyDescent="0.25">
      <c r="A135" s="100"/>
      <c r="B135" s="100"/>
      <c r="C135" s="100"/>
    </row>
    <row r="136" spans="1:3" s="101" customFormat="1" x14ac:dyDescent="0.25">
      <c r="A136" s="100"/>
      <c r="B136" s="100"/>
      <c r="C136" s="100"/>
    </row>
    <row r="137" spans="1:3" s="101" customFormat="1" x14ac:dyDescent="0.25">
      <c r="A137" s="100"/>
      <c r="B137" s="100"/>
      <c r="C137" s="100"/>
    </row>
    <row r="138" spans="1:3" s="101" customFormat="1" x14ac:dyDescent="0.25">
      <c r="A138" s="100"/>
      <c r="B138" s="100"/>
      <c r="C138" s="100"/>
    </row>
    <row r="139" spans="1:3" s="101" customFormat="1" x14ac:dyDescent="0.25">
      <c r="A139" s="100"/>
      <c r="B139" s="100"/>
      <c r="C139" s="100"/>
    </row>
    <row r="140" spans="1:3" s="101" customFormat="1" x14ac:dyDescent="0.25">
      <c r="A140" s="100"/>
      <c r="B140" s="100"/>
      <c r="C140" s="100"/>
    </row>
    <row r="141" spans="1:3" s="101" customFormat="1" x14ac:dyDescent="0.25">
      <c r="A141" s="100"/>
      <c r="B141" s="100"/>
      <c r="C141" s="100"/>
    </row>
    <row r="142" spans="1:3" s="101" customFormat="1" x14ac:dyDescent="0.25">
      <c r="A142" s="100"/>
      <c r="B142" s="100"/>
      <c r="C142" s="100"/>
    </row>
    <row r="143" spans="1:3" s="101" customFormat="1" x14ac:dyDescent="0.25">
      <c r="A143" s="100"/>
      <c r="B143" s="100"/>
      <c r="C143" s="100"/>
    </row>
    <row r="144" spans="1:3" s="101" customFormat="1" x14ac:dyDescent="0.25">
      <c r="A144" s="100"/>
      <c r="B144" s="100"/>
      <c r="C144" s="100"/>
    </row>
    <row r="145" spans="1:3" s="101" customFormat="1" x14ac:dyDescent="0.25">
      <c r="A145" s="100"/>
      <c r="B145" s="100"/>
      <c r="C145" s="100"/>
    </row>
    <row r="146" spans="1:3" s="101" customFormat="1" x14ac:dyDescent="0.25">
      <c r="A146" s="100"/>
      <c r="B146" s="100"/>
      <c r="C146" s="100"/>
    </row>
    <row r="147" spans="1:3" s="101" customFormat="1" x14ac:dyDescent="0.25">
      <c r="A147" s="100"/>
      <c r="B147" s="100"/>
      <c r="C147" s="100"/>
    </row>
    <row r="148" spans="1:3" s="101" customFormat="1" x14ac:dyDescent="0.25">
      <c r="A148" s="100"/>
      <c r="B148" s="100"/>
      <c r="C148" s="100"/>
    </row>
    <row r="149" spans="1:3" s="101" customFormat="1" x14ac:dyDescent="0.25">
      <c r="A149" s="100"/>
      <c r="B149" s="100"/>
      <c r="C149" s="100"/>
    </row>
    <row r="150" spans="1:3" s="101" customFormat="1" x14ac:dyDescent="0.25">
      <c r="A150" s="100"/>
      <c r="B150" s="100"/>
      <c r="C150" s="100"/>
    </row>
    <row r="151" spans="1:3" s="101" customFormat="1" x14ac:dyDescent="0.25">
      <c r="A151" s="100"/>
      <c r="B151" s="100"/>
      <c r="C151" s="100"/>
    </row>
    <row r="152" spans="1:3" s="101" customFormat="1" x14ac:dyDescent="0.25">
      <c r="A152" s="100"/>
      <c r="B152" s="100"/>
      <c r="C152" s="100"/>
    </row>
    <row r="153" spans="1:3" s="101" customFormat="1" x14ac:dyDescent="0.25">
      <c r="A153" s="100"/>
      <c r="B153" s="100"/>
      <c r="C153" s="100"/>
    </row>
    <row r="154" spans="1:3" s="101" customFormat="1" x14ac:dyDescent="0.25">
      <c r="A154" s="100"/>
      <c r="B154" s="100"/>
      <c r="C154" s="100"/>
    </row>
    <row r="155" spans="1:3" s="101" customFormat="1" x14ac:dyDescent="0.25">
      <c r="A155" s="100"/>
      <c r="B155" s="100"/>
      <c r="C155" s="100"/>
    </row>
    <row r="156" spans="1:3" s="101" customFormat="1" x14ac:dyDescent="0.25">
      <c r="A156" s="100"/>
      <c r="B156" s="100"/>
      <c r="C156" s="100"/>
    </row>
    <row r="157" spans="1:3" s="101" customFormat="1" x14ac:dyDescent="0.25">
      <c r="A157" s="100"/>
      <c r="B157" s="100"/>
      <c r="C157" s="100"/>
    </row>
    <row r="158" spans="1:3" s="101" customFormat="1" x14ac:dyDescent="0.25">
      <c r="A158" s="100"/>
      <c r="B158" s="100"/>
      <c r="C158" s="100"/>
    </row>
    <row r="159" spans="1:3" s="101" customFormat="1" x14ac:dyDescent="0.25">
      <c r="A159" s="100"/>
      <c r="B159" s="100"/>
      <c r="C159" s="100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>
    <tabColor rgb="FF92D050"/>
  </sheetPr>
  <dimension ref="A2:T101"/>
  <sheetViews>
    <sheetView topLeftCell="A52" zoomScale="90" zoomScaleNormal="90" zoomScalePageLayoutView="88" workbookViewId="0">
      <pane xSplit="1" topLeftCell="B1" activePane="topRight" state="frozen"/>
      <selection pane="topRight" activeCell="B100" sqref="B100"/>
    </sheetView>
  </sheetViews>
  <sheetFormatPr defaultColWidth="8.85546875" defaultRowHeight="12.75" x14ac:dyDescent="0.2"/>
  <cols>
    <col min="1" max="1" width="27.85546875" customWidth="1"/>
    <col min="2" max="2" width="11.140625" customWidth="1"/>
    <col min="3" max="20" width="9.42578125" customWidth="1"/>
  </cols>
  <sheetData>
    <row r="2" spans="1:20" x14ac:dyDescent="0.2">
      <c r="A2" s="1" t="s">
        <v>166</v>
      </c>
    </row>
    <row r="3" spans="1:20" ht="10.5" customHeight="1" x14ac:dyDescent="0.2"/>
    <row r="4" spans="1:20" ht="21.75" customHeight="1" x14ac:dyDescent="0.2">
      <c r="A4" s="17" t="s">
        <v>129</v>
      </c>
      <c r="B4" s="124" t="s">
        <v>157</v>
      </c>
      <c r="C4" s="17" t="s">
        <v>156</v>
      </c>
      <c r="D4" s="17" t="s">
        <v>167</v>
      </c>
      <c r="E4" s="104" t="s">
        <v>122</v>
      </c>
      <c r="F4" s="17" t="s">
        <v>97</v>
      </c>
      <c r="G4" s="17" t="s">
        <v>158</v>
      </c>
      <c r="H4" s="105" t="s">
        <v>98</v>
      </c>
      <c r="I4" s="117" t="s">
        <v>159</v>
      </c>
      <c r="J4" s="17" t="s">
        <v>161</v>
      </c>
      <c r="K4" s="107" t="s">
        <v>155</v>
      </c>
      <c r="L4" s="17" t="s">
        <v>162</v>
      </c>
      <c r="M4" s="17" t="s">
        <v>163</v>
      </c>
      <c r="N4" s="108" t="s">
        <v>1</v>
      </c>
      <c r="O4" s="17" t="s">
        <v>91</v>
      </c>
      <c r="P4" s="17" t="s">
        <v>164</v>
      </c>
      <c r="Q4" s="106" t="s">
        <v>92</v>
      </c>
      <c r="R4" s="17" t="s">
        <v>147</v>
      </c>
      <c r="S4" s="17" t="s">
        <v>165</v>
      </c>
      <c r="T4" s="109" t="s">
        <v>96</v>
      </c>
    </row>
    <row r="5" spans="1:20" x14ac:dyDescent="0.2">
      <c r="A5" t="s">
        <v>2</v>
      </c>
      <c r="B5" s="110">
        <v>3.5</v>
      </c>
      <c r="C5" s="103">
        <v>0</v>
      </c>
      <c r="D5" s="103">
        <f>C5+(C5*B5%)</f>
        <v>0</v>
      </c>
      <c r="E5" s="123">
        <f>D5/$D$97</f>
        <v>0</v>
      </c>
      <c r="F5" s="103">
        <f>IF('SMMA 2022 AF2024'!F9="Não",0,'Esgoto - ITE'!B2)</f>
        <v>17.602731336885295</v>
      </c>
      <c r="G5" s="103">
        <f>F5+(F5*B5%)</f>
        <v>18.218826933676279</v>
      </c>
      <c r="H5" s="122">
        <f>G5/$G$97</f>
        <v>6.9807545346890669E-3</v>
      </c>
      <c r="I5" s="103">
        <f>IF('SMMA 2022 AF2024'!F9="Não",0,'Resíduos sólidos - IDR e IRV'!B2)</f>
        <v>12</v>
      </c>
      <c r="J5" s="103">
        <f>I5+(I5*B5%)</f>
        <v>12.42</v>
      </c>
      <c r="K5" s="121">
        <f>J5/$J$97</f>
        <v>1.3947478311081661E-2</v>
      </c>
      <c r="L5" s="103">
        <f>IF('SMMA 2022 AF2024'!F9="Não",0,'Resíduos sólidos - IDR e IRV'!C2)</f>
        <v>0</v>
      </c>
      <c r="M5" s="103">
        <f>L5+(L5*B5%)</f>
        <v>0</v>
      </c>
      <c r="N5" s="118">
        <f>M5/$M$97</f>
        <v>0</v>
      </c>
      <c r="O5" s="103">
        <f>IF('SMMA 2022 AF2024'!F9="Não",0,UCs_IAP!B2)</f>
        <v>35.305245692436834</v>
      </c>
      <c r="P5" s="103">
        <f>O5+(O5*B5%)</f>
        <v>36.540929291672121</v>
      </c>
      <c r="Q5" s="119">
        <f>P5/$P$97</f>
        <v>0.10474788696349707</v>
      </c>
      <c r="R5" s="103">
        <f>IF('SMMA 2022 AF2024'!F9="Não",0,UC_IAPM!B2)</f>
        <v>0.30875497064863949</v>
      </c>
      <c r="S5" s="103">
        <f>R5+(R5*B5%)</f>
        <v>0.31956139462134187</v>
      </c>
      <c r="T5" s="120">
        <f>S5/$S$97</f>
        <v>3.9297532533391754E-3</v>
      </c>
    </row>
    <row r="6" spans="1:20" x14ac:dyDescent="0.2">
      <c r="A6" t="s">
        <v>3</v>
      </c>
      <c r="B6" s="110">
        <v>7</v>
      </c>
      <c r="C6" s="103">
        <v>0</v>
      </c>
      <c r="D6" s="103">
        <f t="shared" ref="D6:D69" si="0">C6+(C6*B6%)</f>
        <v>0</v>
      </c>
      <c r="E6" s="123">
        <f t="shared" ref="E6:E69" si="1">D6/$D$97</f>
        <v>0</v>
      </c>
      <c r="F6" s="103">
        <f>IF('SMMA 2022 AF2024'!F10="Não",0,'Esgoto - ITE'!B3)</f>
        <v>0</v>
      </c>
      <c r="G6" s="103">
        <f t="shared" ref="G6:G69" si="2">F6+(F6*B6%)</f>
        <v>0</v>
      </c>
      <c r="H6" s="122">
        <f t="shared" ref="H6:H69" si="3">G6/$G$97</f>
        <v>0</v>
      </c>
      <c r="I6" s="103">
        <f>IF('SMMA 2022 AF2024'!F10="Não",0,'Resíduos sólidos - IDR e IRV'!B3)</f>
        <v>13</v>
      </c>
      <c r="J6" s="103">
        <f t="shared" ref="J6:J69" si="4">I6+(I6*B6%)</f>
        <v>13.91</v>
      </c>
      <c r="K6" s="121">
        <f t="shared" ref="K6:K69" si="5">J6/$J$97</f>
        <v>1.5620726514262957E-2</v>
      </c>
      <c r="L6" s="103">
        <f>IF('SMMA 2022 AF2024'!F10="Não",0,'Resíduos sólidos - IDR e IRV'!C3)</f>
        <v>0</v>
      </c>
      <c r="M6" s="103">
        <f t="shared" ref="M6:M69" si="6">L6+(L6*B6%)</f>
        <v>0</v>
      </c>
      <c r="N6" s="118">
        <f t="shared" ref="N6:N69" si="7">M6/$M$97</f>
        <v>0</v>
      </c>
      <c r="O6" s="103">
        <f>IF('SMMA 2022 AF2024'!F10="Não",0,UCs_IAP!B3)</f>
        <v>0.65287065320891546</v>
      </c>
      <c r="P6" s="103">
        <f t="shared" ref="P6:P69" si="8">O6+(O6*B6%)</f>
        <v>0.69857159893353959</v>
      </c>
      <c r="Q6" s="119">
        <f t="shared" ref="Q6:Q69" si="9">P6/$P$97</f>
        <v>2.0025188275021935E-3</v>
      </c>
      <c r="R6" s="103">
        <f>IF('SMMA 2022 AF2024'!F10="Não",0,UC_IAPM!B3)</f>
        <v>0.65287065320891546</v>
      </c>
      <c r="S6" s="103">
        <f t="shared" ref="S6:S69" si="10">R6+(R6*B6%)</f>
        <v>0.69857159893353959</v>
      </c>
      <c r="T6" s="120">
        <f t="shared" ref="T6:T69" si="11">S6/$S$97</f>
        <v>8.5905683846833735E-3</v>
      </c>
    </row>
    <row r="7" spans="1:20" x14ac:dyDescent="0.2">
      <c r="A7" t="s">
        <v>4</v>
      </c>
      <c r="B7" s="110">
        <v>2.5</v>
      </c>
      <c r="C7" s="103">
        <f>IF('SMMA 2022 AF2024'!F11="Não",0,'Mananciais - IMA'!B2)</f>
        <v>0</v>
      </c>
      <c r="D7" s="103">
        <f t="shared" si="0"/>
        <v>0</v>
      </c>
      <c r="E7" s="123">
        <f t="shared" si="1"/>
        <v>0</v>
      </c>
      <c r="F7" s="103">
        <f>IF('SMMA 2022 AF2024'!F11="Não",0,'Esgoto - ITE'!B4)</f>
        <v>0</v>
      </c>
      <c r="G7" s="103">
        <f t="shared" si="2"/>
        <v>0</v>
      </c>
      <c r="H7" s="122">
        <f t="shared" si="3"/>
        <v>0</v>
      </c>
      <c r="I7" s="103">
        <f>IF('SMMA 2022 AF2024'!F11="Não",0,'Resíduos sólidos - IDR e IRV'!B4)</f>
        <v>0</v>
      </c>
      <c r="J7" s="103">
        <f t="shared" si="4"/>
        <v>0</v>
      </c>
      <c r="K7" s="121">
        <f t="shared" si="5"/>
        <v>0</v>
      </c>
      <c r="L7" s="103">
        <f>IF('SMMA 2022 AF2024'!F11="Não",0,'Resíduos sólidos - IDR e IRV'!C4)</f>
        <v>0</v>
      </c>
      <c r="M7" s="103">
        <f t="shared" si="6"/>
        <v>0</v>
      </c>
      <c r="N7" s="118">
        <f t="shared" si="7"/>
        <v>0</v>
      </c>
      <c r="O7" s="103">
        <f>IF('SMMA 2022 AF2024'!F11="Não",0,UCs_IAP!B4)</f>
        <v>0</v>
      </c>
      <c r="P7" s="103">
        <f t="shared" si="8"/>
        <v>0</v>
      </c>
      <c r="Q7" s="119">
        <f t="shared" si="9"/>
        <v>0</v>
      </c>
      <c r="R7" s="103">
        <f>IF('SMMA 2022 AF2024'!F11="Não",0,UC_IAPM!B4)</f>
        <v>0</v>
      </c>
      <c r="S7" s="103">
        <f t="shared" si="10"/>
        <v>0</v>
      </c>
      <c r="T7" s="120">
        <f t="shared" si="11"/>
        <v>0</v>
      </c>
    </row>
    <row r="8" spans="1:20" x14ac:dyDescent="0.2">
      <c r="A8" t="s">
        <v>5</v>
      </c>
      <c r="B8" s="110">
        <v>5</v>
      </c>
      <c r="C8" s="103">
        <v>0</v>
      </c>
      <c r="D8" s="103">
        <f t="shared" si="0"/>
        <v>0</v>
      </c>
      <c r="E8" s="123">
        <f t="shared" si="1"/>
        <v>0</v>
      </c>
      <c r="F8" s="103">
        <f>IF('SMMA 2022 AF2024'!F12="Não",0,'Esgoto - ITE'!B5)</f>
        <v>0</v>
      </c>
      <c r="G8" s="103">
        <f t="shared" si="2"/>
        <v>0</v>
      </c>
      <c r="H8" s="122">
        <f t="shared" si="3"/>
        <v>0</v>
      </c>
      <c r="I8" s="103">
        <f>IF('SMMA 2022 AF2024'!F12="Não",0,'Resíduos sólidos - IDR e IRV'!B5)</f>
        <v>0</v>
      </c>
      <c r="J8" s="103">
        <f t="shared" si="4"/>
        <v>0</v>
      </c>
      <c r="K8" s="121">
        <f t="shared" si="5"/>
        <v>0</v>
      </c>
      <c r="L8" s="103">
        <f>IF('SMMA 2022 AF2024'!F12="Não",0,'Resíduos sólidos - IDR e IRV'!C5)</f>
        <v>0</v>
      </c>
      <c r="M8" s="103">
        <f t="shared" si="6"/>
        <v>0</v>
      </c>
      <c r="N8" s="118">
        <f t="shared" si="7"/>
        <v>0</v>
      </c>
      <c r="O8" s="103">
        <f>IF('SMMA 2022 AF2024'!F12="Não",0,UCs_IAP!B5)</f>
        <v>0</v>
      </c>
      <c r="P8" s="103">
        <f t="shared" si="8"/>
        <v>0</v>
      </c>
      <c r="Q8" s="119">
        <f t="shared" si="9"/>
        <v>0</v>
      </c>
      <c r="R8" s="103">
        <f>IF('SMMA 2022 AF2024'!F12="Não",0,UC_IAPM!B5)</f>
        <v>0</v>
      </c>
      <c r="S8" s="103">
        <f t="shared" si="10"/>
        <v>0</v>
      </c>
      <c r="T8" s="120">
        <f t="shared" si="11"/>
        <v>0</v>
      </c>
    </row>
    <row r="9" spans="1:20" x14ac:dyDescent="0.2">
      <c r="A9" t="s">
        <v>6</v>
      </c>
      <c r="B9" s="110">
        <v>5.5</v>
      </c>
      <c r="C9" s="103">
        <v>0</v>
      </c>
      <c r="D9" s="103">
        <f t="shared" si="0"/>
        <v>0</v>
      </c>
      <c r="E9" s="123">
        <f t="shared" si="1"/>
        <v>0</v>
      </c>
      <c r="F9" s="103">
        <f>IF('SMMA 2022 AF2024'!F13="Não",0,'Esgoto - ITE'!B6)</f>
        <v>0</v>
      </c>
      <c r="G9" s="103">
        <f t="shared" si="2"/>
        <v>0</v>
      </c>
      <c r="H9" s="122">
        <f t="shared" si="3"/>
        <v>0</v>
      </c>
      <c r="I9" s="103">
        <f>IF('SMMA 2022 AF2024'!F13="Não",0,'Resíduos sólidos - IDR e IRV'!B6)</f>
        <v>12</v>
      </c>
      <c r="J9" s="103">
        <f t="shared" si="4"/>
        <v>12.66</v>
      </c>
      <c r="K9" s="121">
        <f t="shared" si="5"/>
        <v>1.421699480018469E-2</v>
      </c>
      <c r="L9" s="103">
        <f>IF('SMMA 2022 AF2024'!F13="Não",0,'Resíduos sólidos - IDR e IRV'!C6)</f>
        <v>0</v>
      </c>
      <c r="M9" s="103">
        <f t="shared" si="6"/>
        <v>0</v>
      </c>
      <c r="N9" s="118">
        <f t="shared" si="7"/>
        <v>0</v>
      </c>
      <c r="O9" s="103">
        <f>IF('SMMA 2022 AF2024'!F13="Não",0,UCs_IAP!B6)</f>
        <v>14.625472828939921</v>
      </c>
      <c r="P9" s="103">
        <f t="shared" si="8"/>
        <v>15.429873834531618</v>
      </c>
      <c r="Q9" s="119">
        <f t="shared" si="9"/>
        <v>4.42311323661079E-2</v>
      </c>
      <c r="R9" s="103">
        <f>IF('SMMA 2022 AF2024'!F13="Não",0,UC_IAPM!B6)</f>
        <v>2.103510748632849</v>
      </c>
      <c r="S9" s="103">
        <f t="shared" si="10"/>
        <v>2.2192038398076557</v>
      </c>
      <c r="T9" s="120">
        <f t="shared" si="11"/>
        <v>2.7290291180637184E-2</v>
      </c>
    </row>
    <row r="10" spans="1:20" x14ac:dyDescent="0.2">
      <c r="A10" t="s">
        <v>7</v>
      </c>
      <c r="B10" s="110">
        <v>4.5</v>
      </c>
      <c r="C10" s="103">
        <v>0</v>
      </c>
      <c r="D10" s="103">
        <f t="shared" si="0"/>
        <v>0</v>
      </c>
      <c r="E10" s="123">
        <f t="shared" si="1"/>
        <v>0</v>
      </c>
      <c r="F10" s="103">
        <f>IF('SMMA 2022 AF2024'!F14="Não",0,'Esgoto - ITE'!B7)</f>
        <v>186.2356124842143</v>
      </c>
      <c r="G10" s="103">
        <f t="shared" si="2"/>
        <v>194.61621504600396</v>
      </c>
      <c r="H10" s="122">
        <f t="shared" si="3"/>
        <v>7.4569456675346799E-2</v>
      </c>
      <c r="I10" s="103">
        <f>IF('SMMA 2022 AF2024'!F14="Não",0,'Resíduos sólidos - IDR e IRV'!B7)</f>
        <v>15</v>
      </c>
      <c r="J10" s="103">
        <f t="shared" si="4"/>
        <v>15.675000000000001</v>
      </c>
      <c r="K10" s="121">
        <f t="shared" si="5"/>
        <v>1.760279569454147E-2</v>
      </c>
      <c r="L10" s="103">
        <f>IF('SMMA 2022 AF2024'!F14="Não",0,'Resíduos sólidos - IDR e IRV'!C7)</f>
        <v>0</v>
      </c>
      <c r="M10" s="103">
        <f t="shared" si="6"/>
        <v>0</v>
      </c>
      <c r="N10" s="118">
        <f t="shared" si="7"/>
        <v>0</v>
      </c>
      <c r="O10" s="103">
        <f>IF('SMMA 2022 AF2024'!F14="Não",0,UCs_IAP!B7)</f>
        <v>13.781487785648135</v>
      </c>
      <c r="P10" s="103">
        <f t="shared" si="8"/>
        <v>14.401654736002302</v>
      </c>
      <c r="Q10" s="119">
        <f t="shared" si="9"/>
        <v>4.128364909203025E-2</v>
      </c>
      <c r="R10" s="103">
        <f>IF('SMMA 2022 AF2024'!F14="Não",0,UC_IAPM!B7)</f>
        <v>9.3365020249236333E-2</v>
      </c>
      <c r="S10" s="103">
        <f t="shared" si="10"/>
        <v>9.7566446160451972E-2</v>
      </c>
      <c r="T10" s="120">
        <f t="shared" si="11"/>
        <v>1.1998071909471242E-3</v>
      </c>
    </row>
    <row r="11" spans="1:20" x14ac:dyDescent="0.2">
      <c r="A11" t="s">
        <v>8</v>
      </c>
      <c r="B11" s="110">
        <v>5</v>
      </c>
      <c r="C11" s="103">
        <f>IF('SMMA 2022 AF2024'!F15="Não",0,'Mananciais - IMA'!B3)</f>
        <v>8.7061571940604205E-4</v>
      </c>
      <c r="D11" s="103">
        <f t="shared" si="0"/>
        <v>9.1414650537634419E-4</v>
      </c>
      <c r="E11" s="123">
        <f t="shared" si="1"/>
        <v>1.563414851551358E-3</v>
      </c>
      <c r="F11" s="103">
        <f>IF('SMMA 2022 AF2024'!F15="Não",0,'Esgoto - ITE'!B8)</f>
        <v>0</v>
      </c>
      <c r="G11" s="103">
        <f t="shared" si="2"/>
        <v>0</v>
      </c>
      <c r="H11" s="122">
        <f t="shared" si="3"/>
        <v>0</v>
      </c>
      <c r="I11" s="103">
        <f>IF('SMMA 2022 AF2024'!F15="Não",0,'Resíduos sólidos - IDR e IRV'!B8)</f>
        <v>23</v>
      </c>
      <c r="J11" s="103">
        <f t="shared" si="4"/>
        <v>24.15</v>
      </c>
      <c r="K11" s="121">
        <f t="shared" si="5"/>
        <v>2.712009671599212E-2</v>
      </c>
      <c r="L11" s="103">
        <f>IF('SMMA 2022 AF2024'!F15="Não",0,'Resíduos sólidos - IDR e IRV'!C8)</f>
        <v>0</v>
      </c>
      <c r="M11" s="103">
        <f t="shared" si="6"/>
        <v>0</v>
      </c>
      <c r="N11" s="118">
        <f t="shared" si="7"/>
        <v>0</v>
      </c>
      <c r="O11" s="103">
        <f>IF('SMMA 2022 AF2024'!F15="Não",0,UCs_IAP!B8)</f>
        <v>1.6367673309767508</v>
      </c>
      <c r="P11" s="103">
        <f t="shared" si="8"/>
        <v>1.7186056975255883</v>
      </c>
      <c r="Q11" s="119">
        <f t="shared" si="9"/>
        <v>4.9265390571295621E-3</v>
      </c>
      <c r="R11" s="103">
        <f>IF('SMMA 2022 AF2024'!F15="Não",0,UC_IAPM!B8)</f>
        <v>0</v>
      </c>
      <c r="S11" s="103">
        <f t="shared" si="10"/>
        <v>0</v>
      </c>
      <c r="T11" s="120">
        <f t="shared" si="11"/>
        <v>0</v>
      </c>
    </row>
    <row r="12" spans="1:20" x14ac:dyDescent="0.2">
      <c r="A12" t="s">
        <v>9</v>
      </c>
      <c r="B12" s="110">
        <v>4</v>
      </c>
      <c r="C12" s="103">
        <v>0</v>
      </c>
      <c r="D12" s="103">
        <f t="shared" si="0"/>
        <v>0</v>
      </c>
      <c r="E12" s="123">
        <f t="shared" si="1"/>
        <v>0</v>
      </c>
      <c r="F12" s="103">
        <f>IF('SMMA 2022 AF2024'!F16="Não",0,'Esgoto - ITE'!B9)</f>
        <v>0</v>
      </c>
      <c r="G12" s="103">
        <f t="shared" si="2"/>
        <v>0</v>
      </c>
      <c r="H12" s="122">
        <f t="shared" si="3"/>
        <v>0</v>
      </c>
      <c r="I12" s="103">
        <f>IF('SMMA 2022 AF2024'!F16="Não",0,'Resíduos sólidos - IDR e IRV'!B9)</f>
        <v>29</v>
      </c>
      <c r="J12" s="103">
        <f t="shared" si="4"/>
        <v>30.16</v>
      </c>
      <c r="K12" s="121">
        <f t="shared" si="5"/>
        <v>3.3869238797280432E-2</v>
      </c>
      <c r="L12" s="103">
        <f>IF('SMMA 2022 AF2024'!F16="Não",0,'Resíduos sólidos - IDR e IRV'!C9)</f>
        <v>0</v>
      </c>
      <c r="M12" s="103">
        <f t="shared" si="6"/>
        <v>0</v>
      </c>
      <c r="N12" s="118">
        <f t="shared" si="7"/>
        <v>0</v>
      </c>
      <c r="O12" s="103">
        <f>IF('SMMA 2022 AF2024'!F16="Não",0,UCs_IAP!B9)</f>
        <v>0.49848324116076254</v>
      </c>
      <c r="P12" s="103">
        <f t="shared" si="8"/>
        <v>0.51842257080719301</v>
      </c>
      <c r="Q12" s="119">
        <f t="shared" si="9"/>
        <v>1.4861053043501418E-3</v>
      </c>
      <c r="R12" s="103">
        <f>IF('SMMA 2022 AF2024'!F16="Não",0,UC_IAPM!B9)</f>
        <v>0.36087833629569493</v>
      </c>
      <c r="S12" s="103">
        <f t="shared" si="10"/>
        <v>0.37531346974752272</v>
      </c>
      <c r="T12" s="120">
        <f t="shared" si="11"/>
        <v>4.6153551511126153E-3</v>
      </c>
    </row>
    <row r="13" spans="1:20" x14ac:dyDescent="0.2">
      <c r="A13" t="s">
        <v>10</v>
      </c>
      <c r="B13" s="110">
        <v>2</v>
      </c>
      <c r="C13" s="103">
        <v>0</v>
      </c>
      <c r="D13" s="103">
        <f t="shared" si="0"/>
        <v>0</v>
      </c>
      <c r="E13" s="123">
        <f t="shared" si="1"/>
        <v>0</v>
      </c>
      <c r="F13" s="103">
        <f>IF('SMMA 2022 AF2024'!F17="Não",0,'Esgoto - ITE'!B10)</f>
        <v>0</v>
      </c>
      <c r="G13" s="103">
        <f t="shared" si="2"/>
        <v>0</v>
      </c>
      <c r="H13" s="122">
        <f t="shared" si="3"/>
        <v>0</v>
      </c>
      <c r="I13" s="103">
        <f>IF('SMMA 2022 AF2024'!F17="Não",0,'Resíduos sólidos - IDR e IRV'!B10)</f>
        <v>17</v>
      </c>
      <c r="J13" s="103">
        <f t="shared" si="4"/>
        <v>17.34</v>
      </c>
      <c r="K13" s="121">
        <f t="shared" si="5"/>
        <v>1.947256633769372E-2</v>
      </c>
      <c r="L13" s="103">
        <f>IF('SMMA 2022 AF2024'!F17="Não",0,'Resíduos sólidos - IDR e IRV'!C10)</f>
        <v>0</v>
      </c>
      <c r="M13" s="103">
        <f t="shared" si="6"/>
        <v>0</v>
      </c>
      <c r="N13" s="118">
        <f t="shared" si="7"/>
        <v>0</v>
      </c>
      <c r="O13" s="103">
        <f>IF('SMMA 2022 AF2024'!F17="Não",0,UCs_IAP!B10)</f>
        <v>1.4056864200974371</v>
      </c>
      <c r="P13" s="103">
        <f t="shared" si="8"/>
        <v>1.4338001484993859</v>
      </c>
      <c r="Q13" s="119">
        <f t="shared" si="9"/>
        <v>4.1101181276604138E-3</v>
      </c>
      <c r="R13" s="103">
        <f>IF('SMMA 2022 AF2024'!F17="Não",0,UC_IAPM!B10)</f>
        <v>0.5129296095991982</v>
      </c>
      <c r="S13" s="103">
        <f t="shared" si="10"/>
        <v>0.52318820179118219</v>
      </c>
      <c r="T13" s="120">
        <f t="shared" si="11"/>
        <v>6.433820144431994E-3</v>
      </c>
    </row>
    <row r="14" spans="1:20" x14ac:dyDescent="0.2">
      <c r="A14" t="s">
        <v>11</v>
      </c>
      <c r="B14" s="110">
        <v>2</v>
      </c>
      <c r="C14" s="103">
        <v>0</v>
      </c>
      <c r="D14" s="103">
        <f t="shared" si="0"/>
        <v>0</v>
      </c>
      <c r="E14" s="123">
        <f t="shared" si="1"/>
        <v>0</v>
      </c>
      <c r="F14" s="103">
        <f>IF('SMMA 2022 AF2024'!F18="Não",0,'Esgoto - ITE'!B11)</f>
        <v>0</v>
      </c>
      <c r="G14" s="103">
        <f t="shared" si="2"/>
        <v>0</v>
      </c>
      <c r="H14" s="122">
        <f t="shared" si="3"/>
        <v>0</v>
      </c>
      <c r="I14" s="103">
        <f>IF('SMMA 2022 AF2024'!F18="Não",0,'Resíduos sólidos - IDR e IRV'!B11)</f>
        <v>10</v>
      </c>
      <c r="J14" s="103">
        <f t="shared" si="4"/>
        <v>10.199999999999999</v>
      </c>
      <c r="K14" s="121">
        <f t="shared" si="5"/>
        <v>1.1454450786878659E-2</v>
      </c>
      <c r="L14" s="103">
        <f>IF('SMMA 2022 AF2024'!F18="Não",0,'Resíduos sólidos - IDR e IRV'!C11)</f>
        <v>0</v>
      </c>
      <c r="M14" s="103">
        <f t="shared" si="6"/>
        <v>0</v>
      </c>
      <c r="N14" s="118">
        <f t="shared" si="7"/>
        <v>0</v>
      </c>
      <c r="O14" s="103">
        <f>IF('SMMA 2022 AF2024'!F18="Não",0,UCs_IAP!B11)</f>
        <v>2.3022691807075592E-2</v>
      </c>
      <c r="P14" s="103">
        <f t="shared" si="8"/>
        <v>2.3483145643217105E-2</v>
      </c>
      <c r="Q14" s="119">
        <f t="shared" si="9"/>
        <v>6.7316566192082263E-5</v>
      </c>
      <c r="R14" s="103">
        <f>IF('SMMA 2022 AF2024'!F18="Não",0,UC_IAPM!B11)</f>
        <v>1.182399221038192E-2</v>
      </c>
      <c r="S14" s="103">
        <f t="shared" si="10"/>
        <v>1.2060472054589559E-2</v>
      </c>
      <c r="T14" s="120">
        <f t="shared" si="11"/>
        <v>1.4831165494658371E-4</v>
      </c>
    </row>
    <row r="15" spans="1:20" x14ac:dyDescent="0.2">
      <c r="A15" t="s">
        <v>12</v>
      </c>
      <c r="B15" s="110">
        <v>2.5</v>
      </c>
      <c r="C15" s="103">
        <v>0</v>
      </c>
      <c r="D15" s="103">
        <f t="shared" si="0"/>
        <v>0</v>
      </c>
      <c r="E15" s="123">
        <f t="shared" si="1"/>
        <v>0</v>
      </c>
      <c r="F15" s="103">
        <f>IF('SMMA 2022 AF2024'!F19="Não",0,'Esgoto - ITE'!B12)</f>
        <v>0</v>
      </c>
      <c r="G15" s="103">
        <f t="shared" si="2"/>
        <v>0</v>
      </c>
      <c r="H15" s="122">
        <f t="shared" si="3"/>
        <v>0</v>
      </c>
      <c r="I15" s="103">
        <f>IF('SMMA 2022 AF2024'!F19="Não",0,'Resíduos sólidos - IDR e IRV'!B12)</f>
        <v>1</v>
      </c>
      <c r="J15" s="103">
        <f t="shared" si="4"/>
        <v>1.0249999999999999</v>
      </c>
      <c r="K15" s="121">
        <f t="shared" si="5"/>
        <v>1.151060005544179E-3</v>
      </c>
      <c r="L15" s="103">
        <f>IF('SMMA 2022 AF2024'!F19="Não",0,'Resíduos sólidos - IDR e IRV'!C12)</f>
        <v>0</v>
      </c>
      <c r="M15" s="103">
        <f t="shared" si="6"/>
        <v>0</v>
      </c>
      <c r="N15" s="118">
        <f t="shared" si="7"/>
        <v>0</v>
      </c>
      <c r="O15" s="103">
        <f>IF('SMMA 2022 AF2024'!F19="Não",0,UCs_IAP!B12)</f>
        <v>0.1153376659455459</v>
      </c>
      <c r="P15" s="103">
        <f t="shared" si="8"/>
        <v>0.11822110759418454</v>
      </c>
      <c r="Q15" s="119">
        <f t="shared" si="9"/>
        <v>3.3889152397110258E-4</v>
      </c>
      <c r="R15" s="103">
        <f>IF('SMMA 2022 AF2024'!F19="Não",0,UC_IAPM!B12)</f>
        <v>0.1153376659455459</v>
      </c>
      <c r="S15" s="103">
        <f t="shared" si="10"/>
        <v>0.11822110759418454</v>
      </c>
      <c r="T15" s="120">
        <f t="shared" si="11"/>
        <v>1.4538044644976664E-3</v>
      </c>
    </row>
    <row r="16" spans="1:20" x14ac:dyDescent="0.2">
      <c r="A16" t="s">
        <v>13</v>
      </c>
      <c r="B16" s="110">
        <v>4.5</v>
      </c>
      <c r="C16" s="103">
        <v>0</v>
      </c>
      <c r="D16" s="103">
        <f t="shared" si="0"/>
        <v>0</v>
      </c>
      <c r="E16" s="123">
        <f t="shared" si="1"/>
        <v>0</v>
      </c>
      <c r="F16" s="103">
        <f>IF('SMMA 2022 AF2024'!F20="Não",0,'Esgoto - ITE'!B13)</f>
        <v>0</v>
      </c>
      <c r="G16" s="103">
        <f t="shared" si="2"/>
        <v>0</v>
      </c>
      <c r="H16" s="122">
        <f t="shared" si="3"/>
        <v>0</v>
      </c>
      <c r="I16" s="103">
        <f>IF('SMMA 2022 AF2024'!F20="Não",0,'Resíduos sólidos - IDR e IRV'!B13)</f>
        <v>0</v>
      </c>
      <c r="J16" s="103">
        <f t="shared" si="4"/>
        <v>0</v>
      </c>
      <c r="K16" s="121">
        <f t="shared" si="5"/>
        <v>0</v>
      </c>
      <c r="L16" s="103">
        <f>IF('SMMA 2022 AF2024'!F20="Não",0,'Resíduos sólidos - IDR e IRV'!C13)</f>
        <v>0</v>
      </c>
      <c r="M16" s="103">
        <f t="shared" si="6"/>
        <v>0</v>
      </c>
      <c r="N16" s="118">
        <f t="shared" si="7"/>
        <v>0</v>
      </c>
      <c r="O16" s="103">
        <f>IF('SMMA 2022 AF2024'!F20="Não",0,UCs_IAP!B13)</f>
        <v>0</v>
      </c>
      <c r="P16" s="103">
        <f t="shared" si="8"/>
        <v>0</v>
      </c>
      <c r="Q16" s="119">
        <f t="shared" si="9"/>
        <v>0</v>
      </c>
      <c r="R16" s="103">
        <f>IF('SMMA 2022 AF2024'!F20="Não",0,UC_IAPM!B13)</f>
        <v>0</v>
      </c>
      <c r="S16" s="103">
        <f t="shared" si="10"/>
        <v>0</v>
      </c>
      <c r="T16" s="120">
        <f t="shared" si="11"/>
        <v>0</v>
      </c>
    </row>
    <row r="17" spans="1:20" x14ac:dyDescent="0.2">
      <c r="A17" t="s">
        <v>14</v>
      </c>
      <c r="B17" s="110">
        <v>4.5</v>
      </c>
      <c r="C17" s="103">
        <f>IF('SMMA 2022 AF2024'!F21="Não",0,'Mananciais - IMA'!B4)</f>
        <v>0</v>
      </c>
      <c r="D17" s="103">
        <f t="shared" si="0"/>
        <v>0</v>
      </c>
      <c r="E17" s="123">
        <f t="shared" si="1"/>
        <v>0</v>
      </c>
      <c r="F17" s="103">
        <f>IF('SMMA 2022 AF2024'!F21="Não",0,'Esgoto - ITE'!B14)</f>
        <v>0</v>
      </c>
      <c r="G17" s="103">
        <f t="shared" si="2"/>
        <v>0</v>
      </c>
      <c r="H17" s="122">
        <f t="shared" si="3"/>
        <v>0</v>
      </c>
      <c r="I17" s="103">
        <f>IF('SMMA 2022 AF2024'!F21="Não",0,'Resíduos sólidos - IDR e IRV'!B14)</f>
        <v>0</v>
      </c>
      <c r="J17" s="103">
        <f t="shared" si="4"/>
        <v>0</v>
      </c>
      <c r="K17" s="121">
        <f t="shared" si="5"/>
        <v>0</v>
      </c>
      <c r="L17" s="103">
        <f>IF('SMMA 2022 AF2024'!F21="Não",0,'Resíduos sólidos - IDR e IRV'!C14)</f>
        <v>0</v>
      </c>
      <c r="M17" s="103">
        <f t="shared" si="6"/>
        <v>0</v>
      </c>
      <c r="N17" s="118">
        <f t="shared" si="7"/>
        <v>0</v>
      </c>
      <c r="O17" s="103">
        <f>IF('SMMA 2022 AF2024'!F21="Não",0,UCs_IAP!B14)</f>
        <v>0</v>
      </c>
      <c r="P17" s="103">
        <f t="shared" si="8"/>
        <v>0</v>
      </c>
      <c r="Q17" s="119">
        <f t="shared" si="9"/>
        <v>0</v>
      </c>
      <c r="R17" s="103">
        <f>IF('SMMA 2022 AF2024'!F21="Não",0,UC_IAPM!B14)</f>
        <v>0</v>
      </c>
      <c r="S17" s="103">
        <f t="shared" si="10"/>
        <v>0</v>
      </c>
      <c r="T17" s="120">
        <f t="shared" si="11"/>
        <v>0</v>
      </c>
    </row>
    <row r="18" spans="1:20" x14ac:dyDescent="0.2">
      <c r="A18" t="s">
        <v>15</v>
      </c>
      <c r="B18" s="110">
        <v>1.5</v>
      </c>
      <c r="C18" s="103">
        <v>0</v>
      </c>
      <c r="D18" s="103">
        <f t="shared" si="0"/>
        <v>0</v>
      </c>
      <c r="E18" s="123">
        <f t="shared" si="1"/>
        <v>0</v>
      </c>
      <c r="F18" s="103">
        <f>IF('SMMA 2022 AF2024'!F22="Não",0,'Esgoto - ITE'!B15)</f>
        <v>0</v>
      </c>
      <c r="G18" s="103">
        <f t="shared" si="2"/>
        <v>0</v>
      </c>
      <c r="H18" s="122">
        <f t="shared" si="3"/>
        <v>0</v>
      </c>
      <c r="I18" s="103">
        <f>IF('SMMA 2022 AF2024'!F22="Não",0,'Resíduos sólidos - IDR e IRV'!B15)</f>
        <v>10</v>
      </c>
      <c r="J18" s="103">
        <f t="shared" si="4"/>
        <v>10.15</v>
      </c>
      <c r="K18" s="121">
        <f t="shared" si="5"/>
        <v>1.1398301518315529E-2</v>
      </c>
      <c r="L18" s="103">
        <f>IF('SMMA 2022 AF2024'!F22="Não",0,'Resíduos sólidos - IDR e IRV'!C15)</f>
        <v>0</v>
      </c>
      <c r="M18" s="103">
        <f t="shared" si="6"/>
        <v>0</v>
      </c>
      <c r="N18" s="118">
        <f t="shared" si="7"/>
        <v>0</v>
      </c>
      <c r="O18" s="103">
        <f>IF('SMMA 2022 AF2024'!F22="Não",0,UCs_IAP!B15)</f>
        <v>0.95323512391297038</v>
      </c>
      <c r="P18" s="103">
        <f t="shared" si="8"/>
        <v>0.96753365077166498</v>
      </c>
      <c r="Q18" s="119">
        <f t="shared" si="9"/>
        <v>2.7735229357592601E-3</v>
      </c>
      <c r="R18" s="103">
        <f>IF('SMMA 2022 AF2024'!F22="Não",0,UC_IAPM!B15)</f>
        <v>0.95323512391297038</v>
      </c>
      <c r="S18" s="103">
        <f t="shared" si="10"/>
        <v>0.96753365077166498</v>
      </c>
      <c r="T18" s="120">
        <f t="shared" si="11"/>
        <v>1.1898084611692179E-2</v>
      </c>
    </row>
    <row r="19" spans="1:20" x14ac:dyDescent="0.2">
      <c r="A19" t="s">
        <v>16</v>
      </c>
      <c r="B19" s="110">
        <v>3.5</v>
      </c>
      <c r="C19" s="103">
        <v>0</v>
      </c>
      <c r="D19" s="103">
        <f t="shared" si="0"/>
        <v>0</v>
      </c>
      <c r="E19" s="123">
        <f t="shared" si="1"/>
        <v>0</v>
      </c>
      <c r="F19" s="103">
        <f>IF('SMMA 2022 AF2024'!F23="Não",0,'Esgoto - ITE'!B16)</f>
        <v>92.341512926144844</v>
      </c>
      <c r="G19" s="103">
        <f t="shared" si="2"/>
        <v>95.573465878559915</v>
      </c>
      <c r="H19" s="122">
        <f t="shared" si="3"/>
        <v>3.6620080302452396E-2</v>
      </c>
      <c r="I19" s="103">
        <f>IF('SMMA 2022 AF2024'!F23="Não",0,'Resíduos sólidos - IDR e IRV'!B16)</f>
        <v>20</v>
      </c>
      <c r="J19" s="103">
        <f t="shared" si="4"/>
        <v>20.7</v>
      </c>
      <c r="K19" s="121">
        <f t="shared" si="5"/>
        <v>2.3245797185136103E-2</v>
      </c>
      <c r="L19" s="103">
        <f>IF('SMMA 2022 AF2024'!F23="Não",0,'Resíduos sólidos - IDR e IRV'!C16)</f>
        <v>3</v>
      </c>
      <c r="M19" s="103">
        <f t="shared" si="6"/>
        <v>3.105</v>
      </c>
      <c r="N19" s="118">
        <f t="shared" si="7"/>
        <v>0.37659187386294729</v>
      </c>
      <c r="O19" s="103">
        <f>IF('SMMA 2022 AF2024'!F23="Não",0,UCs_IAP!B16)</f>
        <v>2.3988200041517862</v>
      </c>
      <c r="P19" s="103">
        <f t="shared" si="8"/>
        <v>2.4827787042970986</v>
      </c>
      <c r="Q19" s="119">
        <f t="shared" si="9"/>
        <v>7.1171102682481757E-3</v>
      </c>
      <c r="R19" s="103">
        <f>IF('SMMA 2022 AF2024'!F23="Não",0,UC_IAPM!B16)</f>
        <v>6.1414283274987807E-3</v>
      </c>
      <c r="S19" s="103">
        <f t="shared" si="10"/>
        <v>6.3563783189612378E-3</v>
      </c>
      <c r="T19" s="120">
        <f t="shared" si="11"/>
        <v>7.8166508216647717E-5</v>
      </c>
    </row>
    <row r="20" spans="1:20" x14ac:dyDescent="0.2">
      <c r="A20" t="s">
        <v>17</v>
      </c>
      <c r="B20" s="110">
        <v>5.5</v>
      </c>
      <c r="C20" s="103">
        <v>0</v>
      </c>
      <c r="D20" s="103">
        <f t="shared" si="0"/>
        <v>0</v>
      </c>
      <c r="E20" s="123">
        <f t="shared" si="1"/>
        <v>0</v>
      </c>
      <c r="F20" s="103">
        <f>IF('SMMA 2022 AF2024'!F24="Não",0,'Esgoto - ITE'!B17)</f>
        <v>0</v>
      </c>
      <c r="G20" s="103">
        <f t="shared" si="2"/>
        <v>0</v>
      </c>
      <c r="H20" s="122">
        <f t="shared" si="3"/>
        <v>0</v>
      </c>
      <c r="I20" s="103">
        <f>IF('SMMA 2022 AF2024'!F24="Não",0,'Resíduos sólidos - IDR e IRV'!B17)</f>
        <v>14</v>
      </c>
      <c r="J20" s="103">
        <f t="shared" si="4"/>
        <v>14.77</v>
      </c>
      <c r="K20" s="121">
        <f t="shared" si="5"/>
        <v>1.6586493933548805E-2</v>
      </c>
      <c r="L20" s="103">
        <f>IF('SMMA 2022 AF2024'!F24="Não",0,'Resíduos sólidos - IDR e IRV'!C17)</f>
        <v>0</v>
      </c>
      <c r="M20" s="103">
        <f t="shared" si="6"/>
        <v>0</v>
      </c>
      <c r="N20" s="118">
        <f t="shared" si="7"/>
        <v>0</v>
      </c>
      <c r="O20" s="103">
        <f>IF('SMMA 2022 AF2024'!F24="Não",0,UCs_IAP!B17)</f>
        <v>1.4399102308912028E-2</v>
      </c>
      <c r="P20" s="103">
        <f t="shared" si="8"/>
        <v>1.5191052935902189E-2</v>
      </c>
      <c r="Q20" s="119">
        <f t="shared" si="9"/>
        <v>4.3546530606407783E-5</v>
      </c>
      <c r="R20" s="103">
        <f>IF('SMMA 2022 AF2024'!F24="Não",0,UC_IAPM!B17)</f>
        <v>1.4399102308912028E-2</v>
      </c>
      <c r="S20" s="103">
        <f t="shared" si="10"/>
        <v>1.5191052935902189E-2</v>
      </c>
      <c r="T20" s="120">
        <f t="shared" si="11"/>
        <v>1.8680945414963586E-4</v>
      </c>
    </row>
    <row r="21" spans="1:20" x14ac:dyDescent="0.2">
      <c r="A21" t="s">
        <v>18</v>
      </c>
      <c r="B21" s="110">
        <v>4.5</v>
      </c>
      <c r="C21" s="103">
        <v>0</v>
      </c>
      <c r="D21" s="103">
        <f t="shared" si="0"/>
        <v>0</v>
      </c>
      <c r="E21" s="123">
        <f t="shared" si="1"/>
        <v>0</v>
      </c>
      <c r="F21" s="103">
        <f>IF('SMMA 2022 AF2024'!F25="Não",0,'Esgoto - ITE'!B18)</f>
        <v>0</v>
      </c>
      <c r="G21" s="103">
        <f t="shared" si="2"/>
        <v>0</v>
      </c>
      <c r="H21" s="122">
        <f t="shared" si="3"/>
        <v>0</v>
      </c>
      <c r="I21" s="103">
        <f>IF('SMMA 2022 AF2024'!F25="Não",0,'Resíduos sólidos - IDR e IRV'!B18)</f>
        <v>0</v>
      </c>
      <c r="J21" s="103">
        <f t="shared" si="4"/>
        <v>0</v>
      </c>
      <c r="K21" s="121">
        <f t="shared" si="5"/>
        <v>0</v>
      </c>
      <c r="L21" s="103">
        <f>IF('SMMA 2022 AF2024'!F25="Não",0,'Resíduos sólidos - IDR e IRV'!C18)</f>
        <v>0</v>
      </c>
      <c r="M21" s="103">
        <f t="shared" si="6"/>
        <v>0</v>
      </c>
      <c r="N21" s="118">
        <f t="shared" si="7"/>
        <v>0</v>
      </c>
      <c r="O21" s="103">
        <f>IF('SMMA 2022 AF2024'!F25="Não",0,UCs_IAP!B18)</f>
        <v>0</v>
      </c>
      <c r="P21" s="103">
        <f t="shared" si="8"/>
        <v>0</v>
      </c>
      <c r="Q21" s="119">
        <f t="shared" si="9"/>
        <v>0</v>
      </c>
      <c r="R21" s="103">
        <f>IF('SMMA 2022 AF2024'!F25="Não",0,UC_IAPM!B18)</f>
        <v>0</v>
      </c>
      <c r="S21" s="103">
        <f t="shared" si="10"/>
        <v>0</v>
      </c>
      <c r="T21" s="120">
        <f t="shared" si="11"/>
        <v>0</v>
      </c>
    </row>
    <row r="22" spans="1:20" x14ac:dyDescent="0.2">
      <c r="A22" t="s">
        <v>19</v>
      </c>
      <c r="B22" s="110">
        <v>2.5</v>
      </c>
      <c r="C22" s="103">
        <v>0</v>
      </c>
      <c r="D22" s="103">
        <f t="shared" si="0"/>
        <v>0</v>
      </c>
      <c r="E22" s="123">
        <f t="shared" si="1"/>
        <v>0</v>
      </c>
      <c r="F22" s="103">
        <f>IF('SMMA 2022 AF2024'!F26="Não",0,'Esgoto - ITE'!B19)</f>
        <v>0</v>
      </c>
      <c r="G22" s="103">
        <f t="shared" si="2"/>
        <v>0</v>
      </c>
      <c r="H22" s="122">
        <f t="shared" si="3"/>
        <v>0</v>
      </c>
      <c r="I22" s="103">
        <f>IF('SMMA 2022 AF2024'!F26="Não",0,'Resíduos sólidos - IDR e IRV'!B19)</f>
        <v>17</v>
      </c>
      <c r="J22" s="103">
        <f t="shared" si="4"/>
        <v>17.425000000000001</v>
      </c>
      <c r="K22" s="121">
        <f t="shared" si="5"/>
        <v>1.9568020094251043E-2</v>
      </c>
      <c r="L22" s="103">
        <f>IF('SMMA 2022 AF2024'!F26="Não",0,'Resíduos sólidos - IDR e IRV'!C19)</f>
        <v>0</v>
      </c>
      <c r="M22" s="103">
        <f t="shared" si="6"/>
        <v>0</v>
      </c>
      <c r="N22" s="118">
        <f t="shared" si="7"/>
        <v>0</v>
      </c>
      <c r="O22" s="103">
        <f>IF('SMMA 2022 AF2024'!F26="Não",0,UCs_IAP!B19)</f>
        <v>1.0459807757316022</v>
      </c>
      <c r="P22" s="103">
        <f t="shared" si="8"/>
        <v>1.0721302951248923</v>
      </c>
      <c r="Q22" s="119">
        <f t="shared" si="9"/>
        <v>3.0733587005264676E-3</v>
      </c>
      <c r="R22" s="103">
        <f>IF('SMMA 2022 AF2024'!F26="Não",0,UC_IAPM!B19)</f>
        <v>1.0459807757316022</v>
      </c>
      <c r="S22" s="103">
        <f t="shared" si="10"/>
        <v>1.0721302951248923</v>
      </c>
      <c r="T22" s="120">
        <f t="shared" si="11"/>
        <v>1.3184344499005879E-2</v>
      </c>
    </row>
    <row r="23" spans="1:20" x14ac:dyDescent="0.2">
      <c r="A23" t="s">
        <v>20</v>
      </c>
      <c r="B23" s="110">
        <v>3.5</v>
      </c>
      <c r="C23" s="103">
        <v>0</v>
      </c>
      <c r="D23" s="103">
        <f t="shared" si="0"/>
        <v>0</v>
      </c>
      <c r="E23" s="123">
        <f t="shared" si="1"/>
        <v>0</v>
      </c>
      <c r="F23" s="103">
        <f>IF('SMMA 2022 AF2024'!F27="Não",0,'Esgoto - ITE'!B20)</f>
        <v>0</v>
      </c>
      <c r="G23" s="103">
        <f t="shared" si="2"/>
        <v>0</v>
      </c>
      <c r="H23" s="122">
        <f t="shared" si="3"/>
        <v>0</v>
      </c>
      <c r="I23" s="103">
        <f>IF('SMMA 2022 AF2024'!F27="Não",0,'Resíduos sólidos - IDR e IRV'!B20)</f>
        <v>17</v>
      </c>
      <c r="J23" s="103">
        <f t="shared" si="4"/>
        <v>17.594999999999999</v>
      </c>
      <c r="K23" s="121">
        <f t="shared" si="5"/>
        <v>1.9758927607365688E-2</v>
      </c>
      <c r="L23" s="103">
        <f>IF('SMMA 2022 AF2024'!F27="Não",0,'Resíduos sólidos - IDR e IRV'!C20)</f>
        <v>0</v>
      </c>
      <c r="M23" s="103">
        <f t="shared" si="6"/>
        <v>0</v>
      </c>
      <c r="N23" s="118">
        <f t="shared" si="7"/>
        <v>0</v>
      </c>
      <c r="O23" s="103">
        <f>IF('SMMA 2022 AF2024'!F27="Não",0,UCs_IAP!B20)</f>
        <v>0.91789200759862155</v>
      </c>
      <c r="P23" s="103">
        <f t="shared" si="8"/>
        <v>0.95001822786457335</v>
      </c>
      <c r="Q23" s="119">
        <f t="shared" si="9"/>
        <v>2.723313387880903E-3</v>
      </c>
      <c r="R23" s="103">
        <f>IF('SMMA 2022 AF2024'!F27="Não",0,UC_IAPM!B20)</f>
        <v>0.91789200759862155</v>
      </c>
      <c r="S23" s="103">
        <f t="shared" si="10"/>
        <v>0.95001822786457335</v>
      </c>
      <c r="T23" s="120">
        <f t="shared" si="11"/>
        <v>1.1682691603302304E-2</v>
      </c>
    </row>
    <row r="24" spans="1:20" x14ac:dyDescent="0.2">
      <c r="A24" t="s">
        <v>21</v>
      </c>
      <c r="B24" s="110">
        <v>3</v>
      </c>
      <c r="C24" s="103">
        <v>0</v>
      </c>
      <c r="D24" s="103">
        <f t="shared" si="0"/>
        <v>0</v>
      </c>
      <c r="E24" s="123">
        <f t="shared" si="1"/>
        <v>0</v>
      </c>
      <c r="F24" s="103">
        <f>IF('SMMA 2022 AF2024'!F28="Não",0,'Esgoto - ITE'!B21)</f>
        <v>67.213632060586932</v>
      </c>
      <c r="G24" s="103">
        <f t="shared" si="2"/>
        <v>69.230041022404535</v>
      </c>
      <c r="H24" s="122">
        <f t="shared" si="3"/>
        <v>2.6526291981541016E-2</v>
      </c>
      <c r="I24" s="103">
        <f>IF('SMMA 2022 AF2024'!F28="Não",0,'Resíduos sólidos - IDR e IRV'!B21)</f>
        <v>10</v>
      </c>
      <c r="J24" s="103">
        <f t="shared" si="4"/>
        <v>10.3</v>
      </c>
      <c r="K24" s="121">
        <f t="shared" si="5"/>
        <v>1.1566749324004921E-2</v>
      </c>
      <c r="L24" s="103">
        <f>IF('SMMA 2022 AF2024'!F28="Não",0,'Resíduos sólidos - IDR e IRV'!C21)</f>
        <v>0</v>
      </c>
      <c r="M24" s="103">
        <f t="shared" si="6"/>
        <v>0</v>
      </c>
      <c r="N24" s="118">
        <f t="shared" si="7"/>
        <v>0</v>
      </c>
      <c r="O24" s="103">
        <f>IF('SMMA 2022 AF2024'!F28="Não",0,UCs_IAP!B21)</f>
        <v>19.8808476052738</v>
      </c>
      <c r="P24" s="103">
        <f t="shared" si="8"/>
        <v>20.477273033432013</v>
      </c>
      <c r="Q24" s="119">
        <f t="shared" si="9"/>
        <v>5.8699959815073706E-2</v>
      </c>
      <c r="R24" s="103">
        <f>IF('SMMA 2022 AF2024'!F28="Não",0,UC_IAPM!B21)</f>
        <v>6.4019275807701739E-2</v>
      </c>
      <c r="S24" s="103">
        <f t="shared" si="10"/>
        <v>6.5939854081932786E-2</v>
      </c>
      <c r="T24" s="120">
        <f t="shared" si="11"/>
        <v>8.1088441991008901E-4</v>
      </c>
    </row>
    <row r="25" spans="1:20" x14ac:dyDescent="0.2">
      <c r="A25" t="s">
        <v>22</v>
      </c>
      <c r="B25" s="110">
        <v>2</v>
      </c>
      <c r="C25" s="103">
        <v>0</v>
      </c>
      <c r="D25" s="103">
        <f t="shared" si="0"/>
        <v>0</v>
      </c>
      <c r="E25" s="123">
        <f t="shared" si="1"/>
        <v>0</v>
      </c>
      <c r="F25" s="103">
        <f>IF('SMMA 2022 AF2024'!F29="Não",0,'Esgoto - ITE'!B22)</f>
        <v>0</v>
      </c>
      <c r="G25" s="103">
        <f t="shared" si="2"/>
        <v>0</v>
      </c>
      <c r="H25" s="122">
        <f t="shared" si="3"/>
        <v>0</v>
      </c>
      <c r="I25" s="103">
        <f>IF('SMMA 2022 AF2024'!F29="Não",0,'Resíduos sólidos - IDR e IRV'!B22)</f>
        <v>17</v>
      </c>
      <c r="J25" s="103">
        <f t="shared" si="4"/>
        <v>17.34</v>
      </c>
      <c r="K25" s="121">
        <f t="shared" si="5"/>
        <v>1.947256633769372E-2</v>
      </c>
      <c r="L25" s="103">
        <f>IF('SMMA 2022 AF2024'!F29="Não",0,'Resíduos sólidos - IDR e IRV'!C22)</f>
        <v>0</v>
      </c>
      <c r="M25" s="103">
        <f t="shared" si="6"/>
        <v>0</v>
      </c>
      <c r="N25" s="118">
        <f t="shared" si="7"/>
        <v>0</v>
      </c>
      <c r="O25" s="103">
        <f>IF('SMMA 2022 AF2024'!F29="Não",0,UCs_IAP!B22)</f>
        <v>1.3309176859051062</v>
      </c>
      <c r="P25" s="103">
        <f t="shared" si="8"/>
        <v>1.3575360396232083</v>
      </c>
      <c r="Q25" s="119">
        <f t="shared" si="9"/>
        <v>3.8915001447358713E-3</v>
      </c>
      <c r="R25" s="103">
        <f>IF('SMMA 2022 AF2024'!F29="Não",0,UC_IAPM!B22)</f>
        <v>1.3309176859051062</v>
      </c>
      <c r="S25" s="103">
        <f t="shared" si="10"/>
        <v>1.3575360396232083</v>
      </c>
      <c r="T25" s="120">
        <f t="shared" si="11"/>
        <v>1.6694074309432243E-2</v>
      </c>
    </row>
    <row r="26" spans="1:20" x14ac:dyDescent="0.2">
      <c r="A26" t="s">
        <v>23</v>
      </c>
      <c r="B26" s="110">
        <v>0.5</v>
      </c>
      <c r="C26" s="103">
        <v>0</v>
      </c>
      <c r="D26" s="103">
        <f t="shared" si="0"/>
        <v>0</v>
      </c>
      <c r="E26" s="123">
        <f t="shared" si="1"/>
        <v>0</v>
      </c>
      <c r="F26" s="103">
        <f>IF('SMMA 2022 AF2024'!F30="Não",0,'Esgoto - ITE'!B23)</f>
        <v>0</v>
      </c>
      <c r="G26" s="103">
        <f t="shared" si="2"/>
        <v>0</v>
      </c>
      <c r="H26" s="122">
        <f t="shared" si="3"/>
        <v>0</v>
      </c>
      <c r="I26" s="103">
        <f>IF('SMMA 2022 AF2024'!F30="Não",0,'Resíduos sólidos - IDR e IRV'!B23)</f>
        <v>10</v>
      </c>
      <c r="J26" s="103">
        <f t="shared" si="4"/>
        <v>10.050000000000001</v>
      </c>
      <c r="K26" s="121">
        <f t="shared" si="5"/>
        <v>1.1286002981189269E-2</v>
      </c>
      <c r="L26" s="103">
        <f>IF('SMMA 2022 AF2024'!F30="Não",0,'Resíduos sólidos - IDR e IRV'!C23)</f>
        <v>0</v>
      </c>
      <c r="M26" s="103">
        <f t="shared" si="6"/>
        <v>0</v>
      </c>
      <c r="N26" s="118">
        <f t="shared" si="7"/>
        <v>0</v>
      </c>
      <c r="O26" s="103">
        <f>IF('SMMA 2022 AF2024'!F30="Não",0,UCs_IAP!B23)</f>
        <v>2.9856864537683911</v>
      </c>
      <c r="P26" s="103">
        <f t="shared" si="8"/>
        <v>3.000614886037233</v>
      </c>
      <c r="Q26" s="119">
        <f t="shared" si="9"/>
        <v>8.6015346351699731E-3</v>
      </c>
      <c r="R26" s="103">
        <f>IF('SMMA 2022 AF2024'!F30="Não",0,UC_IAPM!B23)</f>
        <v>2.5082151275846032</v>
      </c>
      <c r="S26" s="103">
        <f t="shared" si="10"/>
        <v>2.5207562032225264</v>
      </c>
      <c r="T26" s="120">
        <f t="shared" si="11"/>
        <v>3.0998581359386337E-2</v>
      </c>
    </row>
    <row r="27" spans="1:20" x14ac:dyDescent="0.2">
      <c r="A27" t="s">
        <v>24</v>
      </c>
      <c r="B27" s="110">
        <v>2</v>
      </c>
      <c r="C27" s="103">
        <v>0</v>
      </c>
      <c r="D27" s="103">
        <f t="shared" si="0"/>
        <v>0</v>
      </c>
      <c r="E27" s="123">
        <f t="shared" si="1"/>
        <v>0</v>
      </c>
      <c r="F27" s="103">
        <f>IF('SMMA 2022 AF2024'!F31="Não",0,'Esgoto - ITE'!B24)</f>
        <v>29.20632363306817</v>
      </c>
      <c r="G27" s="103">
        <f t="shared" si="2"/>
        <v>29.790450105729533</v>
      </c>
      <c r="H27" s="122">
        <f t="shared" si="3"/>
        <v>1.1414555965817978E-2</v>
      </c>
      <c r="I27" s="103">
        <f>IF('SMMA 2022 AF2024'!F31="Não",0,'Resíduos sólidos - IDR e IRV'!B24)</f>
        <v>11</v>
      </c>
      <c r="J27" s="103">
        <f t="shared" si="4"/>
        <v>11.22</v>
      </c>
      <c r="K27" s="121">
        <f t="shared" si="5"/>
        <v>1.2599895865566526E-2</v>
      </c>
      <c r="L27" s="103">
        <f>IF('SMMA 2022 AF2024'!F31="Não",0,'Resíduos sólidos - IDR e IRV'!C24)</f>
        <v>0</v>
      </c>
      <c r="M27" s="103">
        <f t="shared" si="6"/>
        <v>0</v>
      </c>
      <c r="N27" s="118">
        <f t="shared" si="7"/>
        <v>0</v>
      </c>
      <c r="O27" s="103">
        <f>IF('SMMA 2022 AF2024'!F31="Não",0,UCs_IAP!B24)</f>
        <v>7.9978488108508355E-2</v>
      </c>
      <c r="P27" s="103">
        <f t="shared" si="8"/>
        <v>8.1578057870678525E-2</v>
      </c>
      <c r="Q27" s="119">
        <f t="shared" si="9"/>
        <v>2.3385089953054201E-4</v>
      </c>
      <c r="R27" s="103">
        <f>IF('SMMA 2022 AF2024'!F31="Não",0,UC_IAPM!B24)</f>
        <v>7.9978488108508355E-2</v>
      </c>
      <c r="S27" s="103">
        <f t="shared" si="10"/>
        <v>8.1578057870678525E-2</v>
      </c>
      <c r="T27" s="120">
        <f t="shared" si="11"/>
        <v>1.0031926375157346E-3</v>
      </c>
    </row>
    <row r="28" spans="1:20" x14ac:dyDescent="0.2">
      <c r="A28" t="s">
        <v>25</v>
      </c>
      <c r="B28" s="110">
        <v>1.5</v>
      </c>
      <c r="C28" s="103">
        <v>0</v>
      </c>
      <c r="D28" s="103">
        <f t="shared" si="0"/>
        <v>0</v>
      </c>
      <c r="E28" s="123">
        <f t="shared" si="1"/>
        <v>0</v>
      </c>
      <c r="F28" s="103">
        <f>IF('SMMA 2022 AF2024'!F32="Não",0,'Esgoto - ITE'!B25)</f>
        <v>0</v>
      </c>
      <c r="G28" s="103">
        <f t="shared" si="2"/>
        <v>0</v>
      </c>
      <c r="H28" s="122">
        <f t="shared" si="3"/>
        <v>0</v>
      </c>
      <c r="I28" s="103">
        <f>IF('SMMA 2022 AF2024'!F32="Não",0,'Resíduos sólidos - IDR e IRV'!B25)</f>
        <v>0</v>
      </c>
      <c r="J28" s="103">
        <f t="shared" si="4"/>
        <v>0</v>
      </c>
      <c r="K28" s="121">
        <f t="shared" si="5"/>
        <v>0</v>
      </c>
      <c r="L28" s="103">
        <f>IF('SMMA 2022 AF2024'!F32="Não",0,'Resíduos sólidos - IDR e IRV'!C25)</f>
        <v>0</v>
      </c>
      <c r="M28" s="103">
        <f t="shared" si="6"/>
        <v>0</v>
      </c>
      <c r="N28" s="118">
        <f t="shared" si="7"/>
        <v>0</v>
      </c>
      <c r="O28" s="103">
        <f>IF('SMMA 2022 AF2024'!F32="Não",0,UCs_IAP!B25)</f>
        <v>0</v>
      </c>
      <c r="P28" s="103">
        <f t="shared" si="8"/>
        <v>0</v>
      </c>
      <c r="Q28" s="119">
        <f t="shared" si="9"/>
        <v>0</v>
      </c>
      <c r="R28" s="103">
        <f>IF('SMMA 2022 AF2024'!F32="Não",0,UC_IAPM!B25)</f>
        <v>0</v>
      </c>
      <c r="S28" s="103">
        <f t="shared" si="10"/>
        <v>0</v>
      </c>
      <c r="T28" s="120">
        <f t="shared" si="11"/>
        <v>0</v>
      </c>
    </row>
    <row r="29" spans="1:20" x14ac:dyDescent="0.2">
      <c r="A29" t="s">
        <v>26</v>
      </c>
      <c r="B29" s="110">
        <v>3</v>
      </c>
      <c r="C29" s="103">
        <v>0</v>
      </c>
      <c r="D29" s="103">
        <f t="shared" si="0"/>
        <v>0</v>
      </c>
      <c r="E29" s="123">
        <f t="shared" si="1"/>
        <v>0</v>
      </c>
      <c r="F29" s="103">
        <f>IF('SMMA 2022 AF2024'!F33="Não",0,'Esgoto - ITE'!B26)</f>
        <v>0</v>
      </c>
      <c r="G29" s="103">
        <f t="shared" si="2"/>
        <v>0</v>
      </c>
      <c r="H29" s="122">
        <f t="shared" si="3"/>
        <v>0</v>
      </c>
      <c r="I29" s="103">
        <f>IF('SMMA 2022 AF2024'!F33="Não",0,'Resíduos sólidos - IDR e IRV'!B26)</f>
        <v>0</v>
      </c>
      <c r="J29" s="103">
        <f t="shared" si="4"/>
        <v>0</v>
      </c>
      <c r="K29" s="121">
        <f t="shared" si="5"/>
        <v>0</v>
      </c>
      <c r="L29" s="103">
        <f>IF('SMMA 2022 AF2024'!F33="Não",0,'Resíduos sólidos - IDR e IRV'!C26)</f>
        <v>0</v>
      </c>
      <c r="M29" s="103">
        <f t="shared" si="6"/>
        <v>0</v>
      </c>
      <c r="N29" s="118">
        <f t="shared" si="7"/>
        <v>0</v>
      </c>
      <c r="O29" s="103">
        <f>IF('SMMA 2022 AF2024'!F33="Não",0,UCs_IAP!B26)</f>
        <v>0</v>
      </c>
      <c r="P29" s="103">
        <f t="shared" si="8"/>
        <v>0</v>
      </c>
      <c r="Q29" s="119">
        <f t="shared" si="9"/>
        <v>0</v>
      </c>
      <c r="R29" s="103">
        <f>IF('SMMA 2022 AF2024'!F33="Não",0,UC_IAPM!B26)</f>
        <v>0</v>
      </c>
      <c r="S29" s="103">
        <f t="shared" si="10"/>
        <v>0</v>
      </c>
      <c r="T29" s="120">
        <f t="shared" si="11"/>
        <v>0</v>
      </c>
    </row>
    <row r="30" spans="1:20" x14ac:dyDescent="0.2">
      <c r="A30" t="s">
        <v>27</v>
      </c>
      <c r="B30" s="110">
        <v>2</v>
      </c>
      <c r="C30" s="103">
        <v>0</v>
      </c>
      <c r="D30" s="103">
        <f t="shared" si="0"/>
        <v>0</v>
      </c>
      <c r="E30" s="123">
        <f t="shared" si="1"/>
        <v>0</v>
      </c>
      <c r="F30" s="103">
        <f>IF('SMMA 2022 AF2024'!F34="Não",0,'Esgoto - ITE'!B27)</f>
        <v>0</v>
      </c>
      <c r="G30" s="103">
        <f t="shared" si="2"/>
        <v>0</v>
      </c>
      <c r="H30" s="122">
        <f t="shared" si="3"/>
        <v>0</v>
      </c>
      <c r="I30" s="103">
        <f>IF('SMMA 2022 AF2024'!F34="Não",0,'Resíduos sólidos - IDR e IRV'!B27)</f>
        <v>0</v>
      </c>
      <c r="J30" s="103">
        <f t="shared" si="4"/>
        <v>0</v>
      </c>
      <c r="K30" s="121">
        <f t="shared" si="5"/>
        <v>0</v>
      </c>
      <c r="L30" s="103">
        <f>IF('SMMA 2022 AF2024'!F34="Não",0,'Resíduos sólidos - IDR e IRV'!C27)</f>
        <v>0</v>
      </c>
      <c r="M30" s="103">
        <f t="shared" si="6"/>
        <v>0</v>
      </c>
      <c r="N30" s="118">
        <f t="shared" si="7"/>
        <v>0</v>
      </c>
      <c r="O30" s="103">
        <f>IF('SMMA 2022 AF2024'!F34="Não",0,UCs_IAP!B27)</f>
        <v>0</v>
      </c>
      <c r="P30" s="103">
        <f t="shared" si="8"/>
        <v>0</v>
      </c>
      <c r="Q30" s="119">
        <f t="shared" si="9"/>
        <v>0</v>
      </c>
      <c r="R30" s="103">
        <f>IF('SMMA 2022 AF2024'!F34="Não",0,UC_IAPM!B27)</f>
        <v>0</v>
      </c>
      <c r="S30" s="103">
        <f t="shared" si="10"/>
        <v>0</v>
      </c>
      <c r="T30" s="120">
        <f t="shared" si="11"/>
        <v>0</v>
      </c>
    </row>
    <row r="31" spans="1:20" x14ac:dyDescent="0.2">
      <c r="A31" t="s">
        <v>28</v>
      </c>
      <c r="B31" s="110">
        <v>5</v>
      </c>
      <c r="C31" s="103">
        <f>IF('SMMA 2022 AF2024'!F35="Não",0,'Mananciais - IMA'!B5)</f>
        <v>0</v>
      </c>
      <c r="D31" s="103">
        <f t="shared" si="0"/>
        <v>0</v>
      </c>
      <c r="E31" s="123">
        <f t="shared" si="1"/>
        <v>0</v>
      </c>
      <c r="F31" s="103">
        <f>IF('SMMA 2022 AF2024'!F35="Não",0,'Esgoto - ITE'!B28)</f>
        <v>0</v>
      </c>
      <c r="G31" s="103">
        <f t="shared" si="2"/>
        <v>0</v>
      </c>
      <c r="H31" s="122">
        <f t="shared" si="3"/>
        <v>0</v>
      </c>
      <c r="I31" s="103">
        <f>IF('SMMA 2022 AF2024'!F35="Não",0,'Resíduos sólidos - IDR e IRV'!B28)</f>
        <v>0</v>
      </c>
      <c r="J31" s="103">
        <f t="shared" si="4"/>
        <v>0</v>
      </c>
      <c r="K31" s="121">
        <f t="shared" si="5"/>
        <v>0</v>
      </c>
      <c r="L31" s="103">
        <f>IF('SMMA 2022 AF2024'!F35="Não",0,'Resíduos sólidos - IDR e IRV'!C28)</f>
        <v>0</v>
      </c>
      <c r="M31" s="103">
        <f t="shared" si="6"/>
        <v>0</v>
      </c>
      <c r="N31" s="118">
        <f t="shared" si="7"/>
        <v>0</v>
      </c>
      <c r="O31" s="103">
        <f>IF('SMMA 2022 AF2024'!F35="Não",0,UCs_IAP!B28)</f>
        <v>0</v>
      </c>
      <c r="P31" s="103">
        <f t="shared" si="8"/>
        <v>0</v>
      </c>
      <c r="Q31" s="119">
        <f t="shared" si="9"/>
        <v>0</v>
      </c>
      <c r="R31" s="103">
        <f>IF('SMMA 2022 AF2024'!F35="Não",0,UC_IAPM!B28)</f>
        <v>0</v>
      </c>
      <c r="S31" s="103">
        <f t="shared" si="10"/>
        <v>0</v>
      </c>
      <c r="T31" s="120">
        <f t="shared" si="11"/>
        <v>0</v>
      </c>
    </row>
    <row r="32" spans="1:20" x14ac:dyDescent="0.2">
      <c r="A32" t="s">
        <v>29</v>
      </c>
      <c r="B32" s="110">
        <v>2</v>
      </c>
      <c r="C32" s="103">
        <v>0</v>
      </c>
      <c r="D32" s="103">
        <f t="shared" si="0"/>
        <v>0</v>
      </c>
      <c r="E32" s="123">
        <f t="shared" si="1"/>
        <v>0</v>
      </c>
      <c r="F32" s="103">
        <f>IF('SMMA 2022 AF2024'!F36="Não",0,'Esgoto - ITE'!B29)</f>
        <v>400</v>
      </c>
      <c r="G32" s="103">
        <f t="shared" si="2"/>
        <v>408</v>
      </c>
      <c r="H32" s="122">
        <f t="shared" si="3"/>
        <v>0.15632992511106897</v>
      </c>
      <c r="I32" s="103">
        <f>IF('SMMA 2022 AF2024'!F36="Não",0,'Resíduos sólidos - IDR e IRV'!B29)</f>
        <v>12</v>
      </c>
      <c r="J32" s="103">
        <f t="shared" si="4"/>
        <v>12.24</v>
      </c>
      <c r="K32" s="121">
        <f t="shared" si="5"/>
        <v>1.3745340944254392E-2</v>
      </c>
      <c r="L32" s="103">
        <f>IF('SMMA 2022 AF2024'!F36="Não",0,'Resíduos sólidos - IDR e IRV'!C29)</f>
        <v>0</v>
      </c>
      <c r="M32" s="103">
        <f t="shared" si="6"/>
        <v>0</v>
      </c>
      <c r="N32" s="118">
        <f t="shared" si="7"/>
        <v>0</v>
      </c>
      <c r="O32" s="103">
        <f>IF('SMMA 2022 AF2024'!F36="Não",0,UCs_IAP!B29)</f>
        <v>1.1986841818116494</v>
      </c>
      <c r="P32" s="103">
        <f t="shared" si="8"/>
        <v>1.2226578654478824</v>
      </c>
      <c r="Q32" s="119">
        <f t="shared" si="9"/>
        <v>3.5048596291215131E-3</v>
      </c>
      <c r="R32" s="103">
        <f>IF('SMMA 2022 AF2024'!F36="Não",0,UC_IAPM!B29)</f>
        <v>9.2443034633490059E-2</v>
      </c>
      <c r="S32" s="103">
        <f t="shared" si="10"/>
        <v>9.4291895326159864E-2</v>
      </c>
      <c r="T32" s="120">
        <f t="shared" si="11"/>
        <v>1.1595389451237142E-3</v>
      </c>
    </row>
    <row r="33" spans="1:20" x14ac:dyDescent="0.2">
      <c r="A33" t="s">
        <v>30</v>
      </c>
      <c r="B33" s="110">
        <v>3.5</v>
      </c>
      <c r="C33" s="103">
        <f>IF('SMMA 2022 AF2024'!F37="Não",0,'Mananciais - IMA'!B6)</f>
        <v>1.0938475844170263E-2</v>
      </c>
      <c r="D33" s="103">
        <f t="shared" si="0"/>
        <v>1.1321322498716223E-2</v>
      </c>
      <c r="E33" s="123">
        <f t="shared" si="1"/>
        <v>1.9362239673397435E-2</v>
      </c>
      <c r="F33" s="103">
        <f>IF('SMMA 2022 AF2024'!F37="Não",0,'Esgoto - ITE'!B30)</f>
        <v>2.896774552949696</v>
      </c>
      <c r="G33" s="103">
        <f t="shared" si="2"/>
        <v>2.9981616623029352</v>
      </c>
      <c r="H33" s="122">
        <f t="shared" si="3"/>
        <v>1.1487803630850391E-3</v>
      </c>
      <c r="I33" s="103">
        <f>IF('SMMA 2022 AF2024'!F37="Não",0,'Resíduos sólidos - IDR e IRV'!B30)</f>
        <v>0</v>
      </c>
      <c r="J33" s="103">
        <f t="shared" si="4"/>
        <v>0</v>
      </c>
      <c r="K33" s="121">
        <f t="shared" si="5"/>
        <v>0</v>
      </c>
      <c r="L33" s="103">
        <f>IF('SMMA 2022 AF2024'!F37="Não",0,'Resíduos sólidos - IDR e IRV'!C30)</f>
        <v>0</v>
      </c>
      <c r="M33" s="103">
        <f t="shared" si="6"/>
        <v>0</v>
      </c>
      <c r="N33" s="118">
        <f t="shared" si="7"/>
        <v>0</v>
      </c>
      <c r="O33" s="103">
        <f>IF('SMMA 2022 AF2024'!F37="Não",0,UCs_IAP!B30)</f>
        <v>2.0470273520453452</v>
      </c>
      <c r="P33" s="103">
        <f t="shared" si="8"/>
        <v>2.1186733093669323</v>
      </c>
      <c r="Q33" s="119">
        <f t="shared" si="9"/>
        <v>6.0733691404154834E-3</v>
      </c>
      <c r="R33" s="103">
        <f>IF('SMMA 2022 AF2024'!F37="Não",0,UC_IAPM!B30)</f>
        <v>4.6721878878597099E-2</v>
      </c>
      <c r="S33" s="103">
        <f t="shared" si="10"/>
        <v>4.8357144639347996E-2</v>
      </c>
      <c r="T33" s="120">
        <f t="shared" si="11"/>
        <v>5.9466396650898704E-4</v>
      </c>
    </row>
    <row r="34" spans="1:20" x14ac:dyDescent="0.2">
      <c r="A34" t="s">
        <v>31</v>
      </c>
      <c r="B34" s="110">
        <v>6.5</v>
      </c>
      <c r="C34" s="103">
        <v>0</v>
      </c>
      <c r="D34" s="103">
        <f t="shared" si="0"/>
        <v>0</v>
      </c>
      <c r="E34" s="123">
        <f t="shared" si="1"/>
        <v>0</v>
      </c>
      <c r="F34" s="103">
        <f>IF('SMMA 2022 AF2024'!F38="Não",0,'Esgoto - ITE'!B31)</f>
        <v>0</v>
      </c>
      <c r="G34" s="103">
        <f t="shared" si="2"/>
        <v>0</v>
      </c>
      <c r="H34" s="122">
        <f t="shared" si="3"/>
        <v>0</v>
      </c>
      <c r="I34" s="103">
        <f>IF('SMMA 2022 AF2024'!F38="Não",0,'Resíduos sólidos - IDR e IRV'!B31)</f>
        <v>0</v>
      </c>
      <c r="J34" s="103">
        <f t="shared" si="4"/>
        <v>0</v>
      </c>
      <c r="K34" s="121">
        <f t="shared" si="5"/>
        <v>0</v>
      </c>
      <c r="L34" s="103">
        <f>IF('SMMA 2022 AF2024'!F38="Não",0,'Resíduos sólidos - IDR e IRV'!C31)</f>
        <v>0</v>
      </c>
      <c r="M34" s="103">
        <f t="shared" si="6"/>
        <v>0</v>
      </c>
      <c r="N34" s="118">
        <f t="shared" si="7"/>
        <v>0</v>
      </c>
      <c r="O34" s="103">
        <f>IF('SMMA 2022 AF2024'!F38="Não",0,UCs_IAP!B31)</f>
        <v>0</v>
      </c>
      <c r="P34" s="103">
        <f t="shared" si="8"/>
        <v>0</v>
      </c>
      <c r="Q34" s="119">
        <f t="shared" si="9"/>
        <v>0</v>
      </c>
      <c r="R34" s="103">
        <f>IF('SMMA 2022 AF2024'!F38="Não",0,UC_IAPM!B31)</f>
        <v>0</v>
      </c>
      <c r="S34" s="103">
        <f t="shared" si="10"/>
        <v>0</v>
      </c>
      <c r="T34" s="120">
        <f t="shared" si="11"/>
        <v>0</v>
      </c>
    </row>
    <row r="35" spans="1:20" x14ac:dyDescent="0.2">
      <c r="A35" t="s">
        <v>32</v>
      </c>
      <c r="B35" s="110">
        <v>2.5</v>
      </c>
      <c r="C35" s="103">
        <v>0</v>
      </c>
      <c r="D35" s="103">
        <f t="shared" si="0"/>
        <v>0</v>
      </c>
      <c r="E35" s="123">
        <f t="shared" si="1"/>
        <v>0</v>
      </c>
      <c r="F35" s="103">
        <f>IF('SMMA 2022 AF2024'!F39="Não",0,'Esgoto - ITE'!B32)</f>
        <v>0</v>
      </c>
      <c r="G35" s="103">
        <f t="shared" si="2"/>
        <v>0</v>
      </c>
      <c r="H35" s="122">
        <f t="shared" si="3"/>
        <v>0</v>
      </c>
      <c r="I35" s="103">
        <f>IF('SMMA 2022 AF2024'!F39="Não",0,'Resíduos sólidos - IDR e IRV'!B32)</f>
        <v>20</v>
      </c>
      <c r="J35" s="103">
        <f t="shared" si="4"/>
        <v>20.5</v>
      </c>
      <c r="K35" s="121">
        <f t="shared" si="5"/>
        <v>2.3021200110883582E-2</v>
      </c>
      <c r="L35" s="103">
        <f>IF('SMMA 2022 AF2024'!F39="Não",0,'Resíduos sólidos - IDR e IRV'!C32)</f>
        <v>0</v>
      </c>
      <c r="M35" s="103">
        <f t="shared" si="6"/>
        <v>0</v>
      </c>
      <c r="N35" s="118">
        <f t="shared" si="7"/>
        <v>0</v>
      </c>
      <c r="O35" s="103">
        <f>IF('SMMA 2022 AF2024'!F39="Não",0,UCs_IAP!B32)</f>
        <v>0.56495435684907169</v>
      </c>
      <c r="P35" s="103">
        <f t="shared" si="8"/>
        <v>0.5790782157702985</v>
      </c>
      <c r="Q35" s="119">
        <f t="shared" si="9"/>
        <v>1.6599802102557613E-3</v>
      </c>
      <c r="R35" s="103">
        <f>IF('SMMA 2022 AF2024'!F39="Não",0,UC_IAPM!B32)</f>
        <v>0.56495435684907169</v>
      </c>
      <c r="S35" s="103">
        <f t="shared" si="10"/>
        <v>0.5790782157702985</v>
      </c>
      <c r="T35" s="120">
        <f t="shared" si="11"/>
        <v>7.1211183223732167E-3</v>
      </c>
    </row>
    <row r="36" spans="1:20" x14ac:dyDescent="0.2">
      <c r="A36" t="s">
        <v>33</v>
      </c>
      <c r="B36" s="110">
        <v>0.5</v>
      </c>
      <c r="C36" s="103">
        <v>0</v>
      </c>
      <c r="D36" s="103">
        <f t="shared" si="0"/>
        <v>0</v>
      </c>
      <c r="E36" s="123">
        <f t="shared" si="1"/>
        <v>0</v>
      </c>
      <c r="F36" s="103">
        <f>IF('SMMA 2022 AF2024'!F40="Não",0,'Esgoto - ITE'!B33)</f>
        <v>0</v>
      </c>
      <c r="G36" s="103">
        <f t="shared" si="2"/>
        <v>0</v>
      </c>
      <c r="H36" s="122">
        <f t="shared" si="3"/>
        <v>0</v>
      </c>
      <c r="I36" s="103">
        <f>IF('SMMA 2022 AF2024'!F40="Não",0,'Resíduos sólidos - IDR e IRV'!B33)</f>
        <v>0</v>
      </c>
      <c r="J36" s="103">
        <f t="shared" si="4"/>
        <v>0</v>
      </c>
      <c r="K36" s="121">
        <f t="shared" si="5"/>
        <v>0</v>
      </c>
      <c r="L36" s="103">
        <f>IF('SMMA 2022 AF2024'!F40="Não",0,'Resíduos sólidos - IDR e IRV'!C33)</f>
        <v>0</v>
      </c>
      <c r="M36" s="103">
        <f t="shared" si="6"/>
        <v>0</v>
      </c>
      <c r="N36" s="118">
        <f t="shared" si="7"/>
        <v>0</v>
      </c>
      <c r="O36" s="103">
        <f>IF('SMMA 2022 AF2024'!F40="Não",0,UCs_IAP!B33)</f>
        <v>0.65886673398928841</v>
      </c>
      <c r="P36" s="103">
        <f t="shared" si="8"/>
        <v>0.66216106765923488</v>
      </c>
      <c r="Q36" s="119">
        <f t="shared" si="9"/>
        <v>1.8981447382786071E-3</v>
      </c>
      <c r="R36" s="103">
        <f>IF('SMMA 2022 AF2024'!F40="Não",0,UC_IAPM!B33)</f>
        <v>0.65886673398928841</v>
      </c>
      <c r="S36" s="103">
        <f t="shared" si="10"/>
        <v>0.66216106765923488</v>
      </c>
      <c r="T36" s="120">
        <f t="shared" si="11"/>
        <v>8.1428159147689388E-3</v>
      </c>
    </row>
    <row r="37" spans="1:20" x14ac:dyDescent="0.2">
      <c r="A37" t="s">
        <v>34</v>
      </c>
      <c r="B37" s="110">
        <v>0.5</v>
      </c>
      <c r="C37" s="103">
        <v>0</v>
      </c>
      <c r="D37" s="103">
        <f t="shared" si="0"/>
        <v>0</v>
      </c>
      <c r="E37" s="123">
        <f t="shared" si="1"/>
        <v>0</v>
      </c>
      <c r="F37" s="103">
        <f>IF('SMMA 2022 AF2024'!F41="Não",0,'Esgoto - ITE'!B34)</f>
        <v>8.3740720622849896</v>
      </c>
      <c r="G37" s="103">
        <f t="shared" si="2"/>
        <v>8.4159424225964141</v>
      </c>
      <c r="H37" s="122">
        <f t="shared" si="3"/>
        <v>3.2246658055479554E-3</v>
      </c>
      <c r="I37" s="103">
        <f>IF('SMMA 2022 AF2024'!F41="Não",0,'Resíduos sólidos - IDR e IRV'!B34)</f>
        <v>3</v>
      </c>
      <c r="J37" s="103">
        <f t="shared" si="4"/>
        <v>3.0150000000000001</v>
      </c>
      <c r="K37" s="121">
        <f t="shared" si="5"/>
        <v>3.3858008943567805E-3</v>
      </c>
      <c r="L37" s="103">
        <f>IF('SMMA 2022 AF2024'!F41="Não",0,'Resíduos sólidos - IDR e IRV'!C34)</f>
        <v>0</v>
      </c>
      <c r="M37" s="103">
        <f t="shared" si="6"/>
        <v>0</v>
      </c>
      <c r="N37" s="118">
        <f t="shared" si="7"/>
        <v>0</v>
      </c>
      <c r="O37" s="103">
        <f>IF('SMMA 2022 AF2024'!F41="Não",0,UCs_IAP!B34)</f>
        <v>0.27390019932697424</v>
      </c>
      <c r="P37" s="103">
        <f t="shared" si="8"/>
        <v>0.27526970032360909</v>
      </c>
      <c r="Q37" s="119">
        <f t="shared" si="9"/>
        <v>7.8908555455223532E-4</v>
      </c>
      <c r="R37" s="103">
        <f>IF('SMMA 2022 AF2024'!F41="Não",0,UC_IAPM!B34)</f>
        <v>0.27390019932697424</v>
      </c>
      <c r="S37" s="103">
        <f t="shared" si="10"/>
        <v>0.27526970032360909</v>
      </c>
      <c r="T37" s="120">
        <f t="shared" si="11"/>
        <v>3.3850834881797658E-3</v>
      </c>
    </row>
    <row r="38" spans="1:20" x14ac:dyDescent="0.2">
      <c r="A38" t="s">
        <v>35</v>
      </c>
      <c r="B38" s="110">
        <v>2</v>
      </c>
      <c r="C38" s="103">
        <v>0</v>
      </c>
      <c r="D38" s="103">
        <f t="shared" si="0"/>
        <v>0</v>
      </c>
      <c r="E38" s="123">
        <f t="shared" si="1"/>
        <v>0</v>
      </c>
      <c r="F38" s="103">
        <f>IF('SMMA 2022 AF2024'!F42="Não",0,'Esgoto - ITE'!B35)</f>
        <v>0</v>
      </c>
      <c r="G38" s="103">
        <f t="shared" si="2"/>
        <v>0</v>
      </c>
      <c r="H38" s="122">
        <f t="shared" si="3"/>
        <v>0</v>
      </c>
      <c r="I38" s="103">
        <f>IF('SMMA 2022 AF2024'!F42="Não",0,'Resíduos sólidos - IDR e IRV'!B35)</f>
        <v>0</v>
      </c>
      <c r="J38" s="103">
        <f t="shared" si="4"/>
        <v>0</v>
      </c>
      <c r="K38" s="121">
        <f t="shared" si="5"/>
        <v>0</v>
      </c>
      <c r="L38" s="103">
        <f>IF('SMMA 2022 AF2024'!F42="Não",0,'Resíduos sólidos - IDR e IRV'!C35)</f>
        <v>0</v>
      </c>
      <c r="M38" s="103">
        <f t="shared" si="6"/>
        <v>0</v>
      </c>
      <c r="N38" s="118">
        <f t="shared" si="7"/>
        <v>0</v>
      </c>
      <c r="O38" s="103">
        <f>IF('SMMA 2022 AF2024'!F42="Não",0,UCs_IAP!B35)</f>
        <v>0</v>
      </c>
      <c r="P38" s="103">
        <f t="shared" si="8"/>
        <v>0</v>
      </c>
      <c r="Q38" s="119">
        <f t="shared" si="9"/>
        <v>0</v>
      </c>
      <c r="R38" s="103">
        <f>IF('SMMA 2022 AF2024'!F42="Não",0,UC_IAPM!B35)</f>
        <v>0</v>
      </c>
      <c r="S38" s="103">
        <f t="shared" si="10"/>
        <v>0</v>
      </c>
      <c r="T38" s="120">
        <f t="shared" si="11"/>
        <v>0</v>
      </c>
    </row>
    <row r="39" spans="1:20" x14ac:dyDescent="0.2">
      <c r="A39" t="s">
        <v>36</v>
      </c>
      <c r="B39" s="110">
        <v>4</v>
      </c>
      <c r="C39" s="103">
        <v>0</v>
      </c>
      <c r="D39" s="103">
        <f t="shared" si="0"/>
        <v>0</v>
      </c>
      <c r="E39" s="123">
        <f t="shared" si="1"/>
        <v>0</v>
      </c>
      <c r="F39" s="103">
        <f>IF('SMMA 2022 AF2024'!F43="Não",0,'Esgoto - ITE'!B36)</f>
        <v>0</v>
      </c>
      <c r="G39" s="103">
        <f t="shared" si="2"/>
        <v>0</v>
      </c>
      <c r="H39" s="122">
        <f t="shared" si="3"/>
        <v>0</v>
      </c>
      <c r="I39" s="103">
        <f>IF('SMMA 2022 AF2024'!F43="Não",0,'Resíduos sólidos - IDR e IRV'!B36)</f>
        <v>19</v>
      </c>
      <c r="J39" s="103">
        <f t="shared" si="4"/>
        <v>19.760000000000002</v>
      </c>
      <c r="K39" s="121">
        <f t="shared" si="5"/>
        <v>2.2190190936149247E-2</v>
      </c>
      <c r="L39" s="103">
        <f>IF('SMMA 2022 AF2024'!F43="Não",0,'Resíduos sólidos - IDR e IRV'!C36)</f>
        <v>0</v>
      </c>
      <c r="M39" s="103">
        <f t="shared" si="6"/>
        <v>0</v>
      </c>
      <c r="N39" s="118">
        <f t="shared" si="7"/>
        <v>0</v>
      </c>
      <c r="O39" s="103">
        <f>IF('SMMA 2022 AF2024'!F43="Não",0,UCs_IAP!B36)</f>
        <v>1.4568892071988719</v>
      </c>
      <c r="P39" s="103">
        <f t="shared" si="8"/>
        <v>1.5151647754868267</v>
      </c>
      <c r="Q39" s="119">
        <f t="shared" si="9"/>
        <v>4.3433572082124767E-3</v>
      </c>
      <c r="R39" s="103">
        <f>IF('SMMA 2022 AF2024'!F43="Não",0,UC_IAPM!B36)</f>
        <v>0.49773457962877538</v>
      </c>
      <c r="S39" s="103">
        <f t="shared" si="10"/>
        <v>0.51764396281392644</v>
      </c>
      <c r="T39" s="120">
        <f t="shared" si="11"/>
        <v>6.3656407850823538E-3</v>
      </c>
    </row>
    <row r="40" spans="1:20" x14ac:dyDescent="0.2">
      <c r="A40" t="s">
        <v>37</v>
      </c>
      <c r="B40" s="110">
        <v>2</v>
      </c>
      <c r="C40" s="103">
        <v>0</v>
      </c>
      <c r="D40" s="103">
        <f t="shared" si="0"/>
        <v>0</v>
      </c>
      <c r="E40" s="123">
        <f t="shared" si="1"/>
        <v>0</v>
      </c>
      <c r="F40" s="103">
        <f>IF('SMMA 2022 AF2024'!F44="Não",0,'Esgoto - ITE'!B37)</f>
        <v>0</v>
      </c>
      <c r="G40" s="103">
        <f t="shared" si="2"/>
        <v>0</v>
      </c>
      <c r="H40" s="122">
        <f t="shared" si="3"/>
        <v>0</v>
      </c>
      <c r="I40" s="103">
        <f>IF('SMMA 2022 AF2024'!F44="Não",0,'Resíduos sólidos - IDR e IRV'!B37)</f>
        <v>0</v>
      </c>
      <c r="J40" s="103">
        <f t="shared" si="4"/>
        <v>0</v>
      </c>
      <c r="K40" s="121">
        <f t="shared" si="5"/>
        <v>0</v>
      </c>
      <c r="L40" s="103">
        <f>IF('SMMA 2022 AF2024'!F44="Não",0,'Resíduos sólidos - IDR e IRV'!C37)</f>
        <v>0</v>
      </c>
      <c r="M40" s="103">
        <f t="shared" si="6"/>
        <v>0</v>
      </c>
      <c r="N40" s="118">
        <f t="shared" si="7"/>
        <v>0</v>
      </c>
      <c r="O40" s="103">
        <f>IF('SMMA 2022 AF2024'!F44="Não",0,UCs_IAP!B37)</f>
        <v>0</v>
      </c>
      <c r="P40" s="103">
        <f t="shared" si="8"/>
        <v>0</v>
      </c>
      <c r="Q40" s="119">
        <f t="shared" si="9"/>
        <v>0</v>
      </c>
      <c r="R40" s="103">
        <f>IF('SMMA 2022 AF2024'!F44="Não",0,UC_IAPM!B37)</f>
        <v>0</v>
      </c>
      <c r="S40" s="103">
        <f t="shared" si="10"/>
        <v>0</v>
      </c>
      <c r="T40" s="120">
        <f t="shared" si="11"/>
        <v>0</v>
      </c>
    </row>
    <row r="41" spans="1:20" x14ac:dyDescent="0.2">
      <c r="A41" t="s">
        <v>38</v>
      </c>
      <c r="B41" s="110">
        <v>3</v>
      </c>
      <c r="C41" s="103">
        <v>0</v>
      </c>
      <c r="D41" s="103">
        <f t="shared" si="0"/>
        <v>0</v>
      </c>
      <c r="E41" s="123">
        <f t="shared" si="1"/>
        <v>0</v>
      </c>
      <c r="F41" s="103">
        <f>IF('SMMA 2022 AF2024'!F45="Não",0,'Esgoto - ITE'!B38)</f>
        <v>0</v>
      </c>
      <c r="G41" s="103">
        <f t="shared" si="2"/>
        <v>0</v>
      </c>
      <c r="H41" s="122">
        <f t="shared" si="3"/>
        <v>0</v>
      </c>
      <c r="I41" s="103">
        <f>IF('SMMA 2022 AF2024'!F45="Não",0,'Resíduos sólidos - IDR e IRV'!B38)</f>
        <v>0</v>
      </c>
      <c r="J41" s="103">
        <f t="shared" si="4"/>
        <v>0</v>
      </c>
      <c r="K41" s="121">
        <f t="shared" si="5"/>
        <v>0</v>
      </c>
      <c r="L41" s="103">
        <f>IF('SMMA 2022 AF2024'!F45="Não",0,'Resíduos sólidos - IDR e IRV'!C38)</f>
        <v>0</v>
      </c>
      <c r="M41" s="103">
        <f t="shared" si="6"/>
        <v>0</v>
      </c>
      <c r="N41" s="118">
        <f t="shared" si="7"/>
        <v>0</v>
      </c>
      <c r="O41" s="103">
        <f>IF('SMMA 2022 AF2024'!F45="Não",0,UCs_IAP!B38)</f>
        <v>0</v>
      </c>
      <c r="P41" s="103">
        <f t="shared" si="8"/>
        <v>0</v>
      </c>
      <c r="Q41" s="119">
        <f t="shared" si="9"/>
        <v>0</v>
      </c>
      <c r="R41" s="103">
        <f>IF('SMMA 2022 AF2024'!F45="Não",0,UC_IAPM!B38)</f>
        <v>0</v>
      </c>
      <c r="S41" s="103">
        <f t="shared" si="10"/>
        <v>0</v>
      </c>
      <c r="T41" s="120">
        <f t="shared" si="11"/>
        <v>0</v>
      </c>
    </row>
    <row r="42" spans="1:20" x14ac:dyDescent="0.2">
      <c r="A42" t="s">
        <v>39</v>
      </c>
      <c r="B42" s="110">
        <v>0</v>
      </c>
      <c r="C42" s="103">
        <v>0</v>
      </c>
      <c r="D42" s="103">
        <f t="shared" si="0"/>
        <v>0</v>
      </c>
      <c r="E42" s="123">
        <f t="shared" si="1"/>
        <v>0</v>
      </c>
      <c r="F42" s="103">
        <f>IF('SMMA 2022 AF2024'!F46="Não",0,'Esgoto - ITE'!B39)</f>
        <v>0</v>
      </c>
      <c r="G42" s="103">
        <f t="shared" si="2"/>
        <v>0</v>
      </c>
      <c r="H42" s="122">
        <f t="shared" si="3"/>
        <v>0</v>
      </c>
      <c r="I42" s="103">
        <f>IF('SMMA 2022 AF2024'!F46="Não",0,'Resíduos sólidos - IDR e IRV'!B39)</f>
        <v>0</v>
      </c>
      <c r="J42" s="103">
        <f t="shared" si="4"/>
        <v>0</v>
      </c>
      <c r="K42" s="121">
        <f t="shared" si="5"/>
        <v>0</v>
      </c>
      <c r="L42" s="103">
        <f>IF('SMMA 2022 AF2024'!F46="Não",0,'Resíduos sólidos - IDR e IRV'!C39)</f>
        <v>0</v>
      </c>
      <c r="M42" s="103">
        <f t="shared" si="6"/>
        <v>0</v>
      </c>
      <c r="N42" s="118">
        <f t="shared" si="7"/>
        <v>0</v>
      </c>
      <c r="O42" s="103">
        <f>IF('SMMA 2022 AF2024'!F46="Não",0,UCs_IAP!B39)</f>
        <v>2.3924556616701382</v>
      </c>
      <c r="P42" s="103">
        <f t="shared" si="8"/>
        <v>2.3924556616701382</v>
      </c>
      <c r="Q42" s="119">
        <f t="shared" si="9"/>
        <v>6.8581910770100863E-3</v>
      </c>
      <c r="R42" s="103">
        <f>IF('SMMA 2022 AF2024'!F46="Não",0,UC_IAPM!B39)</f>
        <v>2.3924556616701382</v>
      </c>
      <c r="S42" s="103">
        <f t="shared" si="10"/>
        <v>2.3924556616701382</v>
      </c>
      <c r="T42" s="120">
        <f t="shared" si="11"/>
        <v>2.9420826727391117E-2</v>
      </c>
    </row>
    <row r="43" spans="1:20" x14ac:dyDescent="0.2">
      <c r="A43" t="s">
        <v>40</v>
      </c>
      <c r="B43" s="110">
        <v>4.5</v>
      </c>
      <c r="C43" s="103">
        <v>0</v>
      </c>
      <c r="D43" s="103">
        <f t="shared" si="0"/>
        <v>0</v>
      </c>
      <c r="E43" s="123">
        <f t="shared" si="1"/>
        <v>0</v>
      </c>
      <c r="F43" s="103">
        <f>IF('SMMA 2022 AF2024'!F47="Não",0,'Esgoto - ITE'!B40)</f>
        <v>0</v>
      </c>
      <c r="G43" s="103">
        <f t="shared" si="2"/>
        <v>0</v>
      </c>
      <c r="H43" s="122">
        <f t="shared" si="3"/>
        <v>0</v>
      </c>
      <c r="I43" s="103">
        <f>IF('SMMA 2022 AF2024'!F47="Não",0,'Resíduos sólidos - IDR e IRV'!B40)</f>
        <v>0</v>
      </c>
      <c r="J43" s="103">
        <f t="shared" si="4"/>
        <v>0</v>
      </c>
      <c r="K43" s="121">
        <f t="shared" si="5"/>
        <v>0</v>
      </c>
      <c r="L43" s="103">
        <f>IF('SMMA 2022 AF2024'!F47="Não",0,'Resíduos sólidos - IDR e IRV'!C40)</f>
        <v>0</v>
      </c>
      <c r="M43" s="103">
        <f t="shared" si="6"/>
        <v>0</v>
      </c>
      <c r="N43" s="118">
        <f t="shared" si="7"/>
        <v>0</v>
      </c>
      <c r="O43" s="103">
        <f>IF('SMMA 2022 AF2024'!F47="Não",0,UCs_IAP!B40)</f>
        <v>15.124133159308212</v>
      </c>
      <c r="P43" s="103">
        <f t="shared" si="8"/>
        <v>15.80471915147708</v>
      </c>
      <c r="Q43" s="119">
        <f t="shared" si="9"/>
        <v>4.5305660454181128E-2</v>
      </c>
      <c r="R43" s="103">
        <f>IF('SMMA 2022 AF2024'!F47="Não",0,UC_IAPM!B40)</f>
        <v>1.9339042437060892</v>
      </c>
      <c r="S43" s="103">
        <f t="shared" si="10"/>
        <v>2.0209299346728633</v>
      </c>
      <c r="T43" s="120">
        <f t="shared" si="11"/>
        <v>2.4852050714579094E-2</v>
      </c>
    </row>
    <row r="44" spans="1:20" x14ac:dyDescent="0.2">
      <c r="A44" t="s">
        <v>41</v>
      </c>
      <c r="B44" s="110">
        <v>3.5</v>
      </c>
      <c r="C44" s="103">
        <v>0</v>
      </c>
      <c r="D44" s="103">
        <f t="shared" si="0"/>
        <v>0</v>
      </c>
      <c r="E44" s="123">
        <f t="shared" si="1"/>
        <v>0</v>
      </c>
      <c r="F44" s="103">
        <f>IF('SMMA 2022 AF2024'!F48="Não",0,'Esgoto - ITE'!B41)</f>
        <v>151.75591531755916</v>
      </c>
      <c r="G44" s="103">
        <f t="shared" si="2"/>
        <v>157.06737235367373</v>
      </c>
      <c r="H44" s="122">
        <f t="shared" si="3"/>
        <v>6.0182182738828922E-2</v>
      </c>
      <c r="I44" s="103">
        <f>IF('SMMA 2022 AF2024'!F48="Não",0,'Resíduos sólidos - IDR e IRV'!B41)</f>
        <v>20</v>
      </c>
      <c r="J44" s="103">
        <f t="shared" si="4"/>
        <v>20.7</v>
      </c>
      <c r="K44" s="121">
        <f t="shared" si="5"/>
        <v>2.3245797185136103E-2</v>
      </c>
      <c r="L44" s="103">
        <f>IF('SMMA 2022 AF2024'!F48="Não",0,'Resíduos sólidos - IDR e IRV'!C41)</f>
        <v>0</v>
      </c>
      <c r="M44" s="103">
        <f t="shared" si="6"/>
        <v>0</v>
      </c>
      <c r="N44" s="118">
        <f t="shared" si="7"/>
        <v>0</v>
      </c>
      <c r="O44" s="103">
        <f>IF('SMMA 2022 AF2024'!F48="Não",0,UCs_IAP!B41)</f>
        <v>32.107288843931364</v>
      </c>
      <c r="P44" s="103">
        <f t="shared" si="8"/>
        <v>33.231043953468962</v>
      </c>
      <c r="Q44" s="119">
        <f t="shared" si="9"/>
        <v>9.5259800535786629E-2</v>
      </c>
      <c r="R44" s="103">
        <f>IF('SMMA 2022 AF2024'!F48="Não",0,UC_IAPM!B41)</f>
        <v>0.34841345956920811</v>
      </c>
      <c r="S44" s="103">
        <f t="shared" si="10"/>
        <v>0.36060793065413038</v>
      </c>
      <c r="T44" s="120">
        <f t="shared" si="11"/>
        <v>4.4345162229221776E-3</v>
      </c>
    </row>
    <row r="45" spans="1:20" x14ac:dyDescent="0.2">
      <c r="A45" t="s">
        <v>42</v>
      </c>
      <c r="B45" s="110">
        <v>5</v>
      </c>
      <c r="C45" s="103">
        <v>0</v>
      </c>
      <c r="D45" s="103">
        <f t="shared" si="0"/>
        <v>0</v>
      </c>
      <c r="E45" s="123">
        <f t="shared" si="1"/>
        <v>0</v>
      </c>
      <c r="F45" s="103">
        <f>IF('SMMA 2022 AF2024'!F49="Não",0,'Esgoto - ITE'!B42)</f>
        <v>36.754827039389284</v>
      </c>
      <c r="G45" s="103">
        <f t="shared" si="2"/>
        <v>38.592568391358746</v>
      </c>
      <c r="H45" s="122">
        <f t="shared" si="3"/>
        <v>1.4787189525649315E-2</v>
      </c>
      <c r="I45" s="103">
        <f>IF('SMMA 2022 AF2024'!F49="Não",0,'Resíduos sólidos - IDR e IRV'!B42)</f>
        <v>15</v>
      </c>
      <c r="J45" s="103">
        <f t="shared" si="4"/>
        <v>15.75</v>
      </c>
      <c r="K45" s="121">
        <f t="shared" si="5"/>
        <v>1.7687019597386167E-2</v>
      </c>
      <c r="L45" s="103">
        <f>IF('SMMA 2022 AF2024'!F49="Não",0,'Resíduos sólidos - IDR e IRV'!C42)</f>
        <v>0</v>
      </c>
      <c r="M45" s="103">
        <f t="shared" si="6"/>
        <v>0</v>
      </c>
      <c r="N45" s="118">
        <f t="shared" si="7"/>
        <v>0</v>
      </c>
      <c r="O45" s="103">
        <f>IF('SMMA 2022 AF2024'!F49="Não",0,UCs_IAP!B42)</f>
        <v>8.4639431818222697</v>
      </c>
      <c r="P45" s="103">
        <f t="shared" si="8"/>
        <v>8.8871403409133833</v>
      </c>
      <c r="Q45" s="119">
        <f t="shared" si="9"/>
        <v>2.5475793580074308E-2</v>
      </c>
      <c r="R45" s="103">
        <f>IF('SMMA 2022 AF2024'!F49="Não",0,UC_IAPM!B42)</f>
        <v>6.5138403178696116</v>
      </c>
      <c r="S45" s="103">
        <f t="shared" si="10"/>
        <v>6.839532333763092</v>
      </c>
      <c r="T45" s="120">
        <f t="shared" si="11"/>
        <v>8.4108014585967672E-2</v>
      </c>
    </row>
    <row r="46" spans="1:20" x14ac:dyDescent="0.2">
      <c r="A46" t="s">
        <v>43</v>
      </c>
      <c r="B46" s="110">
        <v>4</v>
      </c>
      <c r="C46" s="103">
        <v>0</v>
      </c>
      <c r="D46" s="103">
        <f t="shared" si="0"/>
        <v>0</v>
      </c>
      <c r="E46" s="123">
        <f t="shared" si="1"/>
        <v>0</v>
      </c>
      <c r="F46" s="103">
        <f>IF('SMMA 2022 AF2024'!F50="Não",0,'Esgoto - ITE'!B43)</f>
        <v>0</v>
      </c>
      <c r="G46" s="103">
        <f t="shared" si="2"/>
        <v>0</v>
      </c>
      <c r="H46" s="122">
        <f t="shared" si="3"/>
        <v>0</v>
      </c>
      <c r="I46" s="103">
        <f>IF('SMMA 2022 AF2024'!F50="Não",0,'Resíduos sólidos - IDR e IRV'!B43)</f>
        <v>17</v>
      </c>
      <c r="J46" s="103">
        <f t="shared" si="4"/>
        <v>17.68</v>
      </c>
      <c r="K46" s="121">
        <f t="shared" si="5"/>
        <v>1.9854381363923011E-2</v>
      </c>
      <c r="L46" s="103">
        <f>IF('SMMA 2022 AF2024'!F50="Não",0,'Resíduos sólidos - IDR e IRV'!C43)</f>
        <v>0</v>
      </c>
      <c r="M46" s="103">
        <f t="shared" si="6"/>
        <v>0</v>
      </c>
      <c r="N46" s="118">
        <f t="shared" si="7"/>
        <v>0</v>
      </c>
      <c r="O46" s="103">
        <f>IF('SMMA 2022 AF2024'!F50="Não",0,UCs_IAP!B43)</f>
        <v>8.2064598961201274E-2</v>
      </c>
      <c r="P46" s="103">
        <f t="shared" si="8"/>
        <v>8.5347182919649323E-2</v>
      </c>
      <c r="Q46" s="119">
        <f t="shared" si="9"/>
        <v>2.4465543822821704E-4</v>
      </c>
      <c r="R46" s="103">
        <f>IF('SMMA 2022 AF2024'!F50="Não",0,UC_IAPM!B43)</f>
        <v>3.0798988719994581E-2</v>
      </c>
      <c r="S46" s="103">
        <f t="shared" si="10"/>
        <v>3.2030948268794365E-2</v>
      </c>
      <c r="T46" s="120">
        <f t="shared" si="11"/>
        <v>3.9389527422730499E-4</v>
      </c>
    </row>
    <row r="47" spans="1:20" x14ac:dyDescent="0.2">
      <c r="A47" t="s">
        <v>93</v>
      </c>
      <c r="B47" s="110">
        <v>4.5</v>
      </c>
      <c r="C47" s="103">
        <v>0</v>
      </c>
      <c r="D47" s="103">
        <f t="shared" si="0"/>
        <v>0</v>
      </c>
      <c r="E47" s="123">
        <f t="shared" si="1"/>
        <v>0</v>
      </c>
      <c r="F47" s="103">
        <f>IF('SMMA 2022 AF2024'!F51="Não",0,'Esgoto - ITE'!B44)</f>
        <v>130.3511664370219</v>
      </c>
      <c r="G47" s="103">
        <f t="shared" si="2"/>
        <v>136.21696892668788</v>
      </c>
      <c r="H47" s="122">
        <f t="shared" si="3"/>
        <v>5.219310919403413E-2</v>
      </c>
      <c r="I47" s="103">
        <f>IF('SMMA 2022 AF2024'!F51="Não",0,'Resíduos sólidos - IDR e IRV'!B44)</f>
        <v>17</v>
      </c>
      <c r="J47" s="103">
        <f t="shared" si="4"/>
        <v>17.765000000000001</v>
      </c>
      <c r="K47" s="121">
        <f t="shared" si="5"/>
        <v>1.9949835120480333E-2</v>
      </c>
      <c r="L47" s="103">
        <f>IF('SMMA 2022 AF2024'!F51="Não",0,'Resíduos sólidos - IDR e IRV'!C44)</f>
        <v>0</v>
      </c>
      <c r="M47" s="103">
        <f t="shared" si="6"/>
        <v>0</v>
      </c>
      <c r="N47" s="118">
        <f t="shared" si="7"/>
        <v>0</v>
      </c>
      <c r="O47" s="103">
        <f>IF('SMMA 2022 AF2024'!F51="Não",0,UCs_IAP!B44)</f>
        <v>15.75150325849908</v>
      </c>
      <c r="P47" s="103">
        <f t="shared" si="8"/>
        <v>16.460320905131539</v>
      </c>
      <c r="Q47" s="119">
        <f t="shared" si="9"/>
        <v>4.7185002324135118E-2</v>
      </c>
      <c r="R47" s="103">
        <f>IF('SMMA 2022 AF2024'!F51="Não",0,UC_IAPM!B44)</f>
        <v>15.488440400245628</v>
      </c>
      <c r="S47" s="103">
        <f t="shared" si="10"/>
        <v>16.185420218256681</v>
      </c>
      <c r="T47" s="120">
        <f t="shared" si="11"/>
        <v>0.19903752089554819</v>
      </c>
    </row>
    <row r="48" spans="1:20" x14ac:dyDescent="0.2">
      <c r="A48" t="s">
        <v>44</v>
      </c>
      <c r="B48" s="110">
        <v>4.5</v>
      </c>
      <c r="C48" s="103">
        <f>IF('SMMA 2022 AF2024'!F52="Não",0,'Mananciais - IMA'!B7)</f>
        <v>6.4250501110569375E-2</v>
      </c>
      <c r="D48" s="103">
        <f t="shared" si="0"/>
        <v>6.7141773660544996E-2</v>
      </c>
      <c r="E48" s="123">
        <f t="shared" si="1"/>
        <v>0.11482890924270464</v>
      </c>
      <c r="F48" s="103">
        <f>IF('SMMA 2022 AF2024'!F52="Não",0,'Esgoto - ITE'!B45)</f>
        <v>114.22724524440724</v>
      </c>
      <c r="G48" s="103">
        <f t="shared" si="2"/>
        <v>119.36747128040557</v>
      </c>
      <c r="H48" s="122">
        <f t="shared" si="3"/>
        <v>4.5737029034224212E-2</v>
      </c>
      <c r="I48" s="103">
        <f>IF('SMMA 2022 AF2024'!F52="Não",0,'Resíduos sólidos - IDR e IRV'!B45)</f>
        <v>20</v>
      </c>
      <c r="J48" s="103">
        <f t="shared" si="4"/>
        <v>20.9</v>
      </c>
      <c r="K48" s="121">
        <f t="shared" si="5"/>
        <v>2.3470394259388624E-2</v>
      </c>
      <c r="L48" s="103">
        <f>IF('SMMA 2022 AF2024'!F52="Não",0,'Resíduos sólidos - IDR e IRV'!C45)</f>
        <v>0</v>
      </c>
      <c r="M48" s="103">
        <f t="shared" si="6"/>
        <v>0</v>
      </c>
      <c r="N48" s="118">
        <f t="shared" si="7"/>
        <v>0</v>
      </c>
      <c r="O48" s="103">
        <f>IF('SMMA 2022 AF2024'!F52="Não",0,UCs_IAP!B45)</f>
        <v>5.7753408267811075</v>
      </c>
      <c r="P48" s="103">
        <f t="shared" si="8"/>
        <v>6.035231163986257</v>
      </c>
      <c r="Q48" s="119">
        <f t="shared" si="9"/>
        <v>1.730053734314535E-2</v>
      </c>
      <c r="R48" s="103">
        <f>IF('SMMA 2022 AF2024'!F52="Não",0,UC_IAPM!B45)</f>
        <v>0.64379836973175841</v>
      </c>
      <c r="S48" s="103">
        <f t="shared" si="10"/>
        <v>0.67276929636968752</v>
      </c>
      <c r="T48" s="120">
        <f t="shared" si="11"/>
        <v>8.2732688480353766E-3</v>
      </c>
    </row>
    <row r="49" spans="1:20" x14ac:dyDescent="0.2">
      <c r="A49" t="s">
        <v>45</v>
      </c>
      <c r="B49" s="110">
        <v>6</v>
      </c>
      <c r="C49" s="103">
        <v>0</v>
      </c>
      <c r="D49" s="103">
        <f t="shared" si="0"/>
        <v>0</v>
      </c>
      <c r="E49" s="123">
        <f t="shared" si="1"/>
        <v>0</v>
      </c>
      <c r="F49" s="103">
        <f>IF('SMMA 2022 AF2024'!F53="Não",0,'Esgoto - ITE'!B46)</f>
        <v>0</v>
      </c>
      <c r="G49" s="103">
        <f t="shared" si="2"/>
        <v>0</v>
      </c>
      <c r="H49" s="122">
        <f t="shared" si="3"/>
        <v>0</v>
      </c>
      <c r="I49" s="103">
        <f>IF('SMMA 2022 AF2024'!F53="Não",0,'Resíduos sólidos - IDR e IRV'!B46)</f>
        <v>6.67</v>
      </c>
      <c r="J49" s="103">
        <f t="shared" si="4"/>
        <v>7.0701999999999998</v>
      </c>
      <c r="K49" s="121">
        <f t="shared" si="5"/>
        <v>7.9397311719009312E-3</v>
      </c>
      <c r="L49" s="103">
        <f>IF('SMMA 2022 AF2024'!F53="Não",0,'Resíduos sólidos - IDR e IRV'!C46)</f>
        <v>0</v>
      </c>
      <c r="M49" s="103">
        <f t="shared" si="6"/>
        <v>0</v>
      </c>
      <c r="N49" s="118">
        <f t="shared" si="7"/>
        <v>0</v>
      </c>
      <c r="O49" s="103">
        <f>IF('SMMA 2022 AF2024'!F53="Não",0,UCs_IAP!B46)</f>
        <v>1.5074472104781436</v>
      </c>
      <c r="P49" s="103">
        <f t="shared" si="8"/>
        <v>1.5978940431068323</v>
      </c>
      <c r="Q49" s="119">
        <f t="shared" si="9"/>
        <v>4.5805081548691128E-3</v>
      </c>
      <c r="R49" s="103">
        <f>IF('SMMA 2022 AF2024'!F53="Não",0,UC_IAPM!B46)</f>
        <v>1.4829141272206985</v>
      </c>
      <c r="S49" s="103">
        <f t="shared" si="10"/>
        <v>1.5718889748539404</v>
      </c>
      <c r="T49" s="120">
        <f t="shared" si="11"/>
        <v>1.9330043981500743E-2</v>
      </c>
    </row>
    <row r="50" spans="1:20" x14ac:dyDescent="0.2">
      <c r="A50" t="s">
        <v>46</v>
      </c>
      <c r="B50" s="110">
        <v>0.5</v>
      </c>
      <c r="C50" s="103">
        <v>0</v>
      </c>
      <c r="D50" s="103">
        <f t="shared" si="0"/>
        <v>0</v>
      </c>
      <c r="E50" s="123">
        <f t="shared" si="1"/>
        <v>0</v>
      </c>
      <c r="F50" s="103">
        <f>IF('SMMA 2022 AF2024'!F54="Não",0,'Esgoto - ITE'!B47)</f>
        <v>0</v>
      </c>
      <c r="G50" s="103">
        <f t="shared" si="2"/>
        <v>0</v>
      </c>
      <c r="H50" s="122">
        <f t="shared" si="3"/>
        <v>0</v>
      </c>
      <c r="I50" s="103">
        <f>IF('SMMA 2022 AF2024'!F54="Não",0,'Resíduos sólidos - IDR e IRV'!B47)</f>
        <v>22.67</v>
      </c>
      <c r="J50" s="103">
        <f t="shared" si="4"/>
        <v>22.783350000000002</v>
      </c>
      <c r="K50" s="121">
        <f t="shared" si="5"/>
        <v>2.5585368758356073E-2</v>
      </c>
      <c r="L50" s="103">
        <f>IF('SMMA 2022 AF2024'!F54="Não",0,'Resíduos sólidos - IDR e IRV'!C47)</f>
        <v>0</v>
      </c>
      <c r="M50" s="103">
        <f t="shared" si="6"/>
        <v>0</v>
      </c>
      <c r="N50" s="118">
        <f t="shared" si="7"/>
        <v>0</v>
      </c>
      <c r="O50" s="103">
        <f>IF('SMMA 2022 AF2024'!F54="Não",0,UCs_IAP!B47)</f>
        <v>7.0020090650659589E-2</v>
      </c>
      <c r="P50" s="103">
        <f t="shared" si="8"/>
        <v>7.0370191103912891E-2</v>
      </c>
      <c r="Q50" s="119">
        <f t="shared" si="9"/>
        <v>2.0172253323158575E-4</v>
      </c>
      <c r="R50" s="103">
        <f>IF('SMMA 2022 AF2024'!F54="Não",0,UC_IAPM!B47)</f>
        <v>7.0020090650659589E-2</v>
      </c>
      <c r="S50" s="103">
        <f t="shared" si="10"/>
        <v>7.0370191103912891E-2</v>
      </c>
      <c r="T50" s="120">
        <f t="shared" si="11"/>
        <v>8.653657546975565E-4</v>
      </c>
    </row>
    <row r="51" spans="1:20" x14ac:dyDescent="0.2">
      <c r="A51" t="s">
        <v>47</v>
      </c>
      <c r="B51" s="110">
        <v>4</v>
      </c>
      <c r="C51" s="103">
        <v>0</v>
      </c>
      <c r="D51" s="103">
        <f t="shared" si="0"/>
        <v>0</v>
      </c>
      <c r="E51" s="123">
        <f t="shared" si="1"/>
        <v>0</v>
      </c>
      <c r="F51" s="103">
        <f>IF('SMMA 2022 AF2024'!F55="Não",0,'Esgoto - ITE'!B48)</f>
        <v>0</v>
      </c>
      <c r="G51" s="103">
        <f t="shared" si="2"/>
        <v>0</v>
      </c>
      <c r="H51" s="122">
        <f t="shared" si="3"/>
        <v>0</v>
      </c>
      <c r="I51" s="103">
        <f>IF('SMMA 2022 AF2024'!F55="Não",0,'Resíduos sólidos - IDR e IRV'!B48)</f>
        <v>15</v>
      </c>
      <c r="J51" s="103">
        <f t="shared" si="4"/>
        <v>15.6</v>
      </c>
      <c r="K51" s="121">
        <f t="shared" si="5"/>
        <v>1.7518571791696774E-2</v>
      </c>
      <c r="L51" s="103">
        <f>IF('SMMA 2022 AF2024'!F55="Não",0,'Resíduos sólidos - IDR e IRV'!C48)</f>
        <v>0</v>
      </c>
      <c r="M51" s="103">
        <f t="shared" si="6"/>
        <v>0</v>
      </c>
      <c r="N51" s="118">
        <f t="shared" si="7"/>
        <v>0</v>
      </c>
      <c r="O51" s="103">
        <f>IF('SMMA 2022 AF2024'!F55="Não",0,UCs_IAP!B48)</f>
        <v>2.5461080394793361</v>
      </c>
      <c r="P51" s="103">
        <f t="shared" si="8"/>
        <v>2.6479523610585094</v>
      </c>
      <c r="Q51" s="119">
        <f t="shared" si="9"/>
        <v>7.5905955315727419E-3</v>
      </c>
      <c r="R51" s="103">
        <f>IF('SMMA 2022 AF2024'!F55="Não",0,UC_IAPM!B48)</f>
        <v>2.5461080394793361</v>
      </c>
      <c r="S51" s="103">
        <f t="shared" si="10"/>
        <v>2.6479523610585094</v>
      </c>
      <c r="T51" s="120">
        <f t="shared" si="11"/>
        <v>3.2562755015783366E-2</v>
      </c>
    </row>
    <row r="52" spans="1:20" x14ac:dyDescent="0.2">
      <c r="A52" t="s">
        <v>48</v>
      </c>
      <c r="B52" s="110">
        <v>6</v>
      </c>
      <c r="C52" s="103">
        <v>0</v>
      </c>
      <c r="D52" s="103">
        <f t="shared" si="0"/>
        <v>0</v>
      </c>
      <c r="E52" s="123">
        <f t="shared" si="1"/>
        <v>0</v>
      </c>
      <c r="F52" s="103">
        <f>IF('SMMA 2022 AF2024'!F56="Não",0,'Esgoto - ITE'!B49)</f>
        <v>12.826307218364024</v>
      </c>
      <c r="G52" s="103">
        <f t="shared" si="2"/>
        <v>13.595885651465865</v>
      </c>
      <c r="H52" s="122">
        <f t="shared" si="3"/>
        <v>5.2094210434125389E-3</v>
      </c>
      <c r="I52" s="103">
        <f>IF('SMMA 2022 AF2024'!F56="Não",0,'Resíduos sólidos - IDR e IRV'!B49)</f>
        <v>16</v>
      </c>
      <c r="J52" s="103">
        <f t="shared" si="4"/>
        <v>16.96</v>
      </c>
      <c r="K52" s="121">
        <f t="shared" si="5"/>
        <v>1.9045831896613928E-2</v>
      </c>
      <c r="L52" s="103">
        <f>IF('SMMA 2022 AF2024'!F56="Não",0,'Resíduos sólidos - IDR e IRV'!C49)</f>
        <v>0</v>
      </c>
      <c r="M52" s="103">
        <f t="shared" si="6"/>
        <v>0</v>
      </c>
      <c r="N52" s="118">
        <f t="shared" si="7"/>
        <v>0</v>
      </c>
      <c r="O52" s="103">
        <f>IF('SMMA 2022 AF2024'!F56="Não",0,UCs_IAP!B49)</f>
        <v>17.644658298437051</v>
      </c>
      <c r="P52" s="103">
        <f t="shared" si="8"/>
        <v>18.703337796343273</v>
      </c>
      <c r="Q52" s="119">
        <f t="shared" si="9"/>
        <v>5.3614813616082974E-2</v>
      </c>
      <c r="R52" s="103">
        <f>IF('SMMA 2022 AF2024'!F56="Não",0,UC_IAPM!B49)</f>
        <v>5.9380785689745093</v>
      </c>
      <c r="S52" s="103">
        <f t="shared" si="10"/>
        <v>6.2943632831129799</v>
      </c>
      <c r="T52" s="120">
        <f t="shared" si="11"/>
        <v>7.7403888598062659E-2</v>
      </c>
    </row>
    <row r="53" spans="1:20" x14ac:dyDescent="0.2">
      <c r="A53" t="s">
        <v>49</v>
      </c>
      <c r="B53" s="110">
        <v>3.5</v>
      </c>
      <c r="C53" s="103">
        <v>0</v>
      </c>
      <c r="D53" s="103">
        <f t="shared" si="0"/>
        <v>0</v>
      </c>
      <c r="E53" s="123">
        <f t="shared" si="1"/>
        <v>0</v>
      </c>
      <c r="F53" s="103">
        <f>IF('SMMA 2022 AF2024'!F57="Não",0,'Esgoto - ITE'!B50)</f>
        <v>90.72108023994177</v>
      </c>
      <c r="G53" s="103">
        <f t="shared" si="2"/>
        <v>93.896318048339737</v>
      </c>
      <c r="H53" s="122">
        <f t="shared" si="3"/>
        <v>3.597746168799526E-2</v>
      </c>
      <c r="I53" s="103">
        <f>IF('SMMA 2022 AF2024'!F57="Não",0,'Resíduos sólidos - IDR e IRV'!B50)</f>
        <v>15</v>
      </c>
      <c r="J53" s="103">
        <f t="shared" si="4"/>
        <v>15.525</v>
      </c>
      <c r="K53" s="121">
        <f t="shared" si="5"/>
        <v>1.7434347888852078E-2</v>
      </c>
      <c r="L53" s="103">
        <f>IF('SMMA 2022 AF2024'!F57="Não",0,'Resíduos sólidos - IDR e IRV'!C50)</f>
        <v>3</v>
      </c>
      <c r="M53" s="103">
        <f t="shared" si="6"/>
        <v>3.105</v>
      </c>
      <c r="N53" s="118">
        <f t="shared" si="7"/>
        <v>0.37659187386294729</v>
      </c>
      <c r="O53" s="103">
        <f>IF('SMMA 2022 AF2024'!F57="Não",0,UCs_IAP!B50)</f>
        <v>13.463282487077061</v>
      </c>
      <c r="P53" s="103">
        <f t="shared" si="8"/>
        <v>13.934497374124758</v>
      </c>
      <c r="Q53" s="119">
        <f t="shared" si="9"/>
        <v>3.9944500157269393E-2</v>
      </c>
      <c r="R53" s="103">
        <f>IF('SMMA 2022 AF2024'!F57="Não",0,UC_IAPM!B50)</f>
        <v>8.1135086223695252E-2</v>
      </c>
      <c r="S53" s="103">
        <f t="shared" si="10"/>
        <v>8.3974814241524587E-2</v>
      </c>
      <c r="T53" s="120">
        <f t="shared" si="11"/>
        <v>1.0326663515009742E-3</v>
      </c>
    </row>
    <row r="54" spans="1:20" x14ac:dyDescent="0.2">
      <c r="A54" t="s">
        <v>50</v>
      </c>
      <c r="B54" s="110">
        <v>7</v>
      </c>
      <c r="C54" s="103">
        <v>0</v>
      </c>
      <c r="D54" s="103">
        <f t="shared" si="0"/>
        <v>0</v>
      </c>
      <c r="E54" s="123">
        <f t="shared" si="1"/>
        <v>0</v>
      </c>
      <c r="F54" s="103">
        <f>IF('SMMA 2022 AF2024'!F58="Não",0,'Esgoto - ITE'!B51)</f>
        <v>29.450075105102702</v>
      </c>
      <c r="G54" s="103">
        <f t="shared" si="2"/>
        <v>31.511580362459892</v>
      </c>
      <c r="H54" s="122">
        <f t="shared" si="3"/>
        <v>1.2074026956359771E-2</v>
      </c>
      <c r="I54" s="103">
        <f>IF('SMMA 2022 AF2024'!F58="Não",0,'Resíduos sólidos - IDR e IRV'!B51)</f>
        <v>23</v>
      </c>
      <c r="J54" s="103">
        <f t="shared" si="4"/>
        <v>24.61</v>
      </c>
      <c r="K54" s="121">
        <f t="shared" si="5"/>
        <v>2.7636669986772923E-2</v>
      </c>
      <c r="L54" s="103">
        <f>IF('SMMA 2022 AF2024'!F58="Não",0,'Resíduos sólidos - IDR e IRV'!C51)</f>
        <v>0</v>
      </c>
      <c r="M54" s="103">
        <f t="shared" si="6"/>
        <v>0</v>
      </c>
      <c r="N54" s="118">
        <f t="shared" si="7"/>
        <v>0</v>
      </c>
      <c r="O54" s="103">
        <f>IF('SMMA 2022 AF2024'!F58="Não",0,UCs_IAP!B51)</f>
        <v>27.495085945862883</v>
      </c>
      <c r="P54" s="103">
        <f t="shared" si="8"/>
        <v>29.419741962073285</v>
      </c>
      <c r="Q54" s="119">
        <f t="shared" si="9"/>
        <v>8.4334357808487109E-2</v>
      </c>
      <c r="R54" s="103">
        <f>IF('SMMA 2022 AF2024'!F58="Não",0,UC_IAPM!B51)</f>
        <v>2.668299866265214</v>
      </c>
      <c r="S54" s="103">
        <f t="shared" si="10"/>
        <v>2.8550808569037791</v>
      </c>
      <c r="T54" s="120">
        <f t="shared" si="11"/>
        <v>3.5109883342631765E-2</v>
      </c>
    </row>
    <row r="55" spans="1:20" x14ac:dyDescent="0.2">
      <c r="A55" t="s">
        <v>51</v>
      </c>
      <c r="B55" s="110">
        <v>2</v>
      </c>
      <c r="C55" s="103">
        <v>0</v>
      </c>
      <c r="D55" s="103">
        <f t="shared" si="0"/>
        <v>0</v>
      </c>
      <c r="E55" s="123">
        <f t="shared" si="1"/>
        <v>0</v>
      </c>
      <c r="F55" s="103">
        <f>IF('SMMA 2022 AF2024'!F59="Não",0,'Esgoto - ITE'!B52)</f>
        <v>0</v>
      </c>
      <c r="G55" s="103">
        <f t="shared" si="2"/>
        <v>0</v>
      </c>
      <c r="H55" s="122">
        <f t="shared" si="3"/>
        <v>0</v>
      </c>
      <c r="I55" s="103">
        <f>IF('SMMA 2022 AF2024'!F59="Não",0,'Resíduos sólidos - IDR e IRV'!B52)</f>
        <v>22</v>
      </c>
      <c r="J55" s="103">
        <f t="shared" si="4"/>
        <v>22.44</v>
      </c>
      <c r="K55" s="121">
        <f t="shared" si="5"/>
        <v>2.5199791731133053E-2</v>
      </c>
      <c r="L55" s="103">
        <f>IF('SMMA 2022 AF2024'!F59="Não",0,'Resíduos sólidos - IDR e IRV'!C52)</f>
        <v>0</v>
      </c>
      <c r="M55" s="103">
        <f t="shared" si="6"/>
        <v>0</v>
      </c>
      <c r="N55" s="118">
        <f t="shared" si="7"/>
        <v>0</v>
      </c>
      <c r="O55" s="103">
        <f>IF('SMMA 2022 AF2024'!F59="Não",0,UCs_IAP!B52)</f>
        <v>5.3187096019451872</v>
      </c>
      <c r="P55" s="103">
        <f t="shared" si="8"/>
        <v>5.4250837939840908</v>
      </c>
      <c r="Q55" s="119">
        <f t="shared" si="9"/>
        <v>1.5551494585258299E-2</v>
      </c>
      <c r="R55" s="103">
        <f>IF('SMMA 2022 AF2024'!F59="Não",0,UC_IAPM!B52)</f>
        <v>1.5254096401368118</v>
      </c>
      <c r="S55" s="103">
        <f t="shared" si="10"/>
        <v>1.555917832939548</v>
      </c>
      <c r="T55" s="120">
        <f t="shared" si="11"/>
        <v>1.9133641512510412E-2</v>
      </c>
    </row>
    <row r="56" spans="1:20" x14ac:dyDescent="0.2">
      <c r="A56" t="s">
        <v>52</v>
      </c>
      <c r="B56" s="110">
        <v>2</v>
      </c>
      <c r="C56" s="103">
        <v>0</v>
      </c>
      <c r="D56" s="103">
        <f t="shared" si="0"/>
        <v>0</v>
      </c>
      <c r="E56" s="123">
        <f t="shared" si="1"/>
        <v>0</v>
      </c>
      <c r="F56" s="103">
        <f>IF('SMMA 2022 AF2024'!F60="Não",0,'Esgoto - ITE'!B53)</f>
        <v>0</v>
      </c>
      <c r="G56" s="103">
        <f t="shared" si="2"/>
        <v>0</v>
      </c>
      <c r="H56" s="122">
        <f t="shared" si="3"/>
        <v>0</v>
      </c>
      <c r="I56" s="103">
        <f>IF('SMMA 2022 AF2024'!F60="Não",0,'Resíduos sólidos - IDR e IRV'!B53)</f>
        <v>0</v>
      </c>
      <c r="J56" s="103">
        <f t="shared" si="4"/>
        <v>0</v>
      </c>
      <c r="K56" s="121">
        <f t="shared" si="5"/>
        <v>0</v>
      </c>
      <c r="L56" s="103">
        <f>IF('SMMA 2022 AF2024'!F60="Não",0,'Resíduos sólidos - IDR e IRV'!C53)</f>
        <v>0</v>
      </c>
      <c r="M56" s="103">
        <f t="shared" si="6"/>
        <v>0</v>
      </c>
      <c r="N56" s="118">
        <f t="shared" si="7"/>
        <v>0</v>
      </c>
      <c r="O56" s="103">
        <f>IF('SMMA 2022 AF2024'!F60="Não",0,UCs_IAP!B53)</f>
        <v>0</v>
      </c>
      <c r="P56" s="103">
        <f t="shared" si="8"/>
        <v>0</v>
      </c>
      <c r="Q56" s="119">
        <f t="shared" si="9"/>
        <v>0</v>
      </c>
      <c r="R56" s="103">
        <f>IF('SMMA 2022 AF2024'!F60="Não",0,UC_IAPM!B53)</f>
        <v>0</v>
      </c>
      <c r="S56" s="103">
        <f t="shared" si="10"/>
        <v>0</v>
      </c>
      <c r="T56" s="120">
        <f t="shared" si="11"/>
        <v>0</v>
      </c>
    </row>
    <row r="57" spans="1:20" x14ac:dyDescent="0.2">
      <c r="A57" t="s">
        <v>132</v>
      </c>
      <c r="B57" s="110">
        <v>2</v>
      </c>
      <c r="C57" s="103">
        <v>0</v>
      </c>
      <c r="D57" s="103">
        <f t="shared" si="0"/>
        <v>0</v>
      </c>
      <c r="E57" s="123">
        <f t="shared" si="1"/>
        <v>0</v>
      </c>
      <c r="F57" s="103">
        <f>IF('SMMA 2022 AF2024'!F61="Não",0,'Esgoto - ITE'!B54)</f>
        <v>0</v>
      </c>
      <c r="G57" s="103">
        <f t="shared" si="2"/>
        <v>0</v>
      </c>
      <c r="H57" s="122">
        <f t="shared" si="3"/>
        <v>0</v>
      </c>
      <c r="I57" s="103">
        <f>IF('SMMA 2022 AF2024'!F61="Não",0,'Resíduos sólidos - IDR e IRV'!B54)</f>
        <v>0</v>
      </c>
      <c r="J57" s="103">
        <f t="shared" si="4"/>
        <v>0</v>
      </c>
      <c r="K57" s="121">
        <f t="shared" si="5"/>
        <v>0</v>
      </c>
      <c r="L57" s="103">
        <f>IF('SMMA 2022 AF2024'!F61="Não",0,'Resíduos sólidos - IDR e IRV'!C54)</f>
        <v>0</v>
      </c>
      <c r="M57" s="103">
        <f t="shared" si="6"/>
        <v>0</v>
      </c>
      <c r="N57" s="118">
        <f t="shared" si="7"/>
        <v>0</v>
      </c>
      <c r="O57" s="103">
        <f>IF('SMMA 2022 AF2024'!F61="Não",0,UCs_IAP!B54)</f>
        <v>0</v>
      </c>
      <c r="P57" s="103">
        <f t="shared" si="8"/>
        <v>0</v>
      </c>
      <c r="Q57" s="119">
        <f t="shared" si="9"/>
        <v>0</v>
      </c>
      <c r="R57" s="103">
        <f>IF('SMMA 2022 AF2024'!F61="Não",0,UC_IAPM!B54)</f>
        <v>0</v>
      </c>
      <c r="S57" s="103">
        <f t="shared" si="10"/>
        <v>0</v>
      </c>
      <c r="T57" s="120">
        <f t="shared" si="11"/>
        <v>0</v>
      </c>
    </row>
    <row r="58" spans="1:20" x14ac:dyDescent="0.2">
      <c r="A58" t="s">
        <v>53</v>
      </c>
      <c r="B58" s="110">
        <v>6.5</v>
      </c>
      <c r="C58" s="103">
        <v>0</v>
      </c>
      <c r="D58" s="103">
        <f t="shared" si="0"/>
        <v>0</v>
      </c>
      <c r="E58" s="123">
        <f t="shared" si="1"/>
        <v>0</v>
      </c>
      <c r="F58" s="103">
        <f>IF('SMMA 2022 AF2024'!F62="Não",0,'Esgoto - ITE'!B55)</f>
        <v>12.752219531880549</v>
      </c>
      <c r="G58" s="103">
        <f t="shared" si="2"/>
        <v>13.581113801452783</v>
      </c>
      <c r="H58" s="122">
        <f t="shared" si="3"/>
        <v>5.2037610380049485E-3</v>
      </c>
      <c r="I58" s="103">
        <f>IF('SMMA 2022 AF2024'!F62="Não",0,'Resíduos sólidos - IDR e IRV'!B55)</f>
        <v>22</v>
      </c>
      <c r="J58" s="103">
        <f t="shared" si="4"/>
        <v>23.43</v>
      </c>
      <c r="K58" s="121">
        <f t="shared" si="5"/>
        <v>2.6311547248683037E-2</v>
      </c>
      <c r="L58" s="103">
        <f>IF('SMMA 2022 AF2024'!F62="Não",0,'Resíduos sólidos - IDR e IRV'!C55)</f>
        <v>0</v>
      </c>
      <c r="M58" s="103">
        <f t="shared" si="6"/>
        <v>0</v>
      </c>
      <c r="N58" s="118">
        <f t="shared" si="7"/>
        <v>0</v>
      </c>
      <c r="O58" s="103">
        <f>IF('SMMA 2022 AF2024'!F62="Não",0,UCs_IAP!B55)</f>
        <v>1.234490942242167</v>
      </c>
      <c r="P58" s="103">
        <f t="shared" si="8"/>
        <v>1.3147328534879079</v>
      </c>
      <c r="Q58" s="119">
        <f t="shared" si="9"/>
        <v>3.7688009307342233E-3</v>
      </c>
      <c r="R58" s="103">
        <f>IF('SMMA 2022 AF2024'!F62="Não",0,UC_IAPM!B55)</f>
        <v>1.234490942242167</v>
      </c>
      <c r="S58" s="103">
        <f t="shared" si="10"/>
        <v>1.3147328534879079</v>
      </c>
      <c r="T58" s="120">
        <f t="shared" si="11"/>
        <v>1.6167709226541704E-2</v>
      </c>
    </row>
    <row r="59" spans="1:20" x14ac:dyDescent="0.2">
      <c r="A59" t="s">
        <v>54</v>
      </c>
      <c r="B59" s="110">
        <v>4</v>
      </c>
      <c r="C59" s="103">
        <v>0</v>
      </c>
      <c r="D59" s="103">
        <f t="shared" si="0"/>
        <v>0</v>
      </c>
      <c r="E59" s="123">
        <f t="shared" si="1"/>
        <v>0</v>
      </c>
      <c r="F59" s="103">
        <f>IF('SMMA 2022 AF2024'!F63="Não",0,'Esgoto - ITE'!B56)</f>
        <v>0</v>
      </c>
      <c r="G59" s="103">
        <f t="shared" si="2"/>
        <v>0</v>
      </c>
      <c r="H59" s="122">
        <f t="shared" si="3"/>
        <v>0</v>
      </c>
      <c r="I59" s="103">
        <f>IF('SMMA 2022 AF2024'!F63="Não",0,'Resíduos sólidos - IDR e IRV'!B56)</f>
        <v>0</v>
      </c>
      <c r="J59" s="103">
        <f t="shared" si="4"/>
        <v>0</v>
      </c>
      <c r="K59" s="121">
        <f t="shared" si="5"/>
        <v>0</v>
      </c>
      <c r="L59" s="103">
        <f>IF('SMMA 2022 AF2024'!F63="Não",0,'Resíduos sólidos - IDR e IRV'!C56)</f>
        <v>0</v>
      </c>
      <c r="M59" s="103">
        <f t="shared" si="6"/>
        <v>0</v>
      </c>
      <c r="N59" s="118">
        <f t="shared" si="7"/>
        <v>0</v>
      </c>
      <c r="O59" s="103">
        <f>IF('SMMA 2022 AF2024'!F63="Não",0,UCs_IAP!B56)</f>
        <v>0</v>
      </c>
      <c r="P59" s="103">
        <f t="shared" si="8"/>
        <v>0</v>
      </c>
      <c r="Q59" s="119">
        <f t="shared" si="9"/>
        <v>0</v>
      </c>
      <c r="R59" s="103">
        <f>IF('SMMA 2022 AF2024'!F63="Não",0,UC_IAPM!B56)</f>
        <v>0</v>
      </c>
      <c r="S59" s="103">
        <f t="shared" si="10"/>
        <v>0</v>
      </c>
      <c r="T59" s="120">
        <f t="shared" si="11"/>
        <v>0</v>
      </c>
    </row>
    <row r="60" spans="1:20" x14ac:dyDescent="0.2">
      <c r="A60" t="s">
        <v>55</v>
      </c>
      <c r="B60" s="110">
        <v>4.5</v>
      </c>
      <c r="C60" s="103">
        <v>0</v>
      </c>
      <c r="D60" s="103">
        <f t="shared" si="0"/>
        <v>0</v>
      </c>
      <c r="E60" s="123">
        <f t="shared" si="1"/>
        <v>0</v>
      </c>
      <c r="F60" s="103">
        <f>IF('SMMA 2022 AF2024'!F64="Não",0,'Esgoto - ITE'!B57)</f>
        <v>0</v>
      </c>
      <c r="G60" s="103">
        <f t="shared" si="2"/>
        <v>0</v>
      </c>
      <c r="H60" s="122">
        <f t="shared" si="3"/>
        <v>0</v>
      </c>
      <c r="I60" s="103">
        <f>IF('SMMA 2022 AF2024'!F64="Não",0,'Resíduos sólidos - IDR e IRV'!B57)</f>
        <v>20</v>
      </c>
      <c r="J60" s="103">
        <f t="shared" si="4"/>
        <v>20.9</v>
      </c>
      <c r="K60" s="121">
        <f t="shared" si="5"/>
        <v>2.3470394259388624E-2</v>
      </c>
      <c r="L60" s="103">
        <f>IF('SMMA 2022 AF2024'!F64="Não",0,'Resíduos sólidos - IDR e IRV'!C57)</f>
        <v>0</v>
      </c>
      <c r="M60" s="103">
        <f t="shared" si="6"/>
        <v>0</v>
      </c>
      <c r="N60" s="118">
        <f t="shared" si="7"/>
        <v>0</v>
      </c>
      <c r="O60" s="103">
        <f>IF('SMMA 2022 AF2024'!F64="Não",0,UCs_IAP!B57)</f>
        <v>0.12758993341156538</v>
      </c>
      <c r="P60" s="103">
        <f t="shared" si="8"/>
        <v>0.13333148041508583</v>
      </c>
      <c r="Q60" s="119">
        <f t="shared" si="9"/>
        <v>3.8220677771263209E-4</v>
      </c>
      <c r="R60" s="103">
        <f>IF('SMMA 2022 AF2024'!F64="Não",0,UC_IAPM!B57)</f>
        <v>0</v>
      </c>
      <c r="S60" s="103">
        <f t="shared" si="10"/>
        <v>0</v>
      </c>
      <c r="T60" s="120">
        <f t="shared" si="11"/>
        <v>0</v>
      </c>
    </row>
    <row r="61" spans="1:20" x14ac:dyDescent="0.2">
      <c r="A61" t="s">
        <v>56</v>
      </c>
      <c r="B61" s="110">
        <v>3.5</v>
      </c>
      <c r="C61" s="103">
        <f>IF('SMMA 2022 AF2024'!F65="Não",0,'Mananciais - IMA'!B8)</f>
        <v>0</v>
      </c>
      <c r="D61" s="103">
        <f t="shared" si="0"/>
        <v>0</v>
      </c>
      <c r="E61" s="123">
        <f t="shared" si="1"/>
        <v>0</v>
      </c>
      <c r="F61" s="103">
        <f>IF('SMMA 2022 AF2024'!F65="Não",0,'Esgoto - ITE'!B58)</f>
        <v>0</v>
      </c>
      <c r="G61" s="103">
        <f t="shared" si="2"/>
        <v>0</v>
      </c>
      <c r="H61" s="122">
        <f t="shared" si="3"/>
        <v>0</v>
      </c>
      <c r="I61" s="103">
        <f>IF('SMMA 2022 AF2024'!F65="Não",0,'Resíduos sólidos - IDR e IRV'!B58)</f>
        <v>0</v>
      </c>
      <c r="J61" s="103">
        <f t="shared" si="4"/>
        <v>0</v>
      </c>
      <c r="K61" s="121">
        <f t="shared" si="5"/>
        <v>0</v>
      </c>
      <c r="L61" s="103">
        <f>IF('SMMA 2022 AF2024'!F65="Não",0,'Resíduos sólidos - IDR e IRV'!C58)</f>
        <v>0</v>
      </c>
      <c r="M61" s="103">
        <f t="shared" si="6"/>
        <v>0</v>
      </c>
      <c r="N61" s="118">
        <f t="shared" si="7"/>
        <v>0</v>
      </c>
      <c r="O61" s="103">
        <f>IF('SMMA 2022 AF2024'!F65="Não",0,UCs_IAP!B58)</f>
        <v>0</v>
      </c>
      <c r="P61" s="103">
        <f t="shared" si="8"/>
        <v>0</v>
      </c>
      <c r="Q61" s="119">
        <f t="shared" si="9"/>
        <v>0</v>
      </c>
      <c r="R61" s="103">
        <f>IF('SMMA 2022 AF2024'!F65="Não",0,UC_IAPM!B58)</f>
        <v>0</v>
      </c>
      <c r="S61" s="103">
        <f t="shared" si="10"/>
        <v>0</v>
      </c>
      <c r="T61" s="120">
        <f t="shared" si="11"/>
        <v>0</v>
      </c>
    </row>
    <row r="62" spans="1:20" x14ac:dyDescent="0.2">
      <c r="A62" t="s">
        <v>57</v>
      </c>
      <c r="B62" s="110">
        <v>5.5</v>
      </c>
      <c r="C62" s="103">
        <v>0</v>
      </c>
      <c r="D62" s="103">
        <f t="shared" si="0"/>
        <v>0</v>
      </c>
      <c r="E62" s="123">
        <f t="shared" si="1"/>
        <v>0</v>
      </c>
      <c r="F62" s="103">
        <f>IF('SMMA 2022 AF2024'!F66="Não",0,'Esgoto - ITE'!B59)</f>
        <v>0</v>
      </c>
      <c r="G62" s="103">
        <f t="shared" si="2"/>
        <v>0</v>
      </c>
      <c r="H62" s="122">
        <f t="shared" si="3"/>
        <v>0</v>
      </c>
      <c r="I62" s="103">
        <f>IF('SMMA 2022 AF2024'!F66="Não",0,'Resíduos sólidos - IDR e IRV'!B59)</f>
        <v>13</v>
      </c>
      <c r="J62" s="103">
        <f t="shared" si="4"/>
        <v>13.715</v>
      </c>
      <c r="K62" s="121">
        <f t="shared" si="5"/>
        <v>1.5401744366866747E-2</v>
      </c>
      <c r="L62" s="103">
        <f>IF('SMMA 2022 AF2024'!F66="Não",0,'Resíduos sólidos - IDR e IRV'!C59)</f>
        <v>0</v>
      </c>
      <c r="M62" s="103">
        <f t="shared" si="6"/>
        <v>0</v>
      </c>
      <c r="N62" s="118">
        <f t="shared" si="7"/>
        <v>0</v>
      </c>
      <c r="O62" s="103">
        <f>IF('SMMA 2022 AF2024'!F66="Não",0,UCs_IAP!B59)</f>
        <v>0.42783741049822283</v>
      </c>
      <c r="P62" s="103">
        <f t="shared" si="8"/>
        <v>0.45136846807562508</v>
      </c>
      <c r="Q62" s="119">
        <f t="shared" si="9"/>
        <v>1.2938886391060602E-3</v>
      </c>
      <c r="R62" s="103">
        <f>IF('SMMA 2022 AF2024'!F66="Não",0,UC_IAPM!B59)</f>
        <v>0.41565727814819903</v>
      </c>
      <c r="S62" s="103">
        <f t="shared" si="10"/>
        <v>0.43851842844634997</v>
      </c>
      <c r="T62" s="120">
        <f t="shared" si="11"/>
        <v>5.3926076486121889E-3</v>
      </c>
    </row>
    <row r="63" spans="1:20" x14ac:dyDescent="0.2">
      <c r="A63" t="s">
        <v>58</v>
      </c>
      <c r="B63" s="110">
        <v>2</v>
      </c>
      <c r="C63" s="103">
        <v>0</v>
      </c>
      <c r="D63" s="103">
        <f t="shared" si="0"/>
        <v>0</v>
      </c>
      <c r="E63" s="123">
        <f t="shared" si="1"/>
        <v>0</v>
      </c>
      <c r="F63" s="103">
        <f>IF('SMMA 2022 AF2024'!F67="Não",0,'Esgoto - ITE'!B60)</f>
        <v>0</v>
      </c>
      <c r="G63" s="103">
        <f t="shared" si="2"/>
        <v>0</v>
      </c>
      <c r="H63" s="122">
        <f t="shared" si="3"/>
        <v>0</v>
      </c>
      <c r="I63" s="103">
        <f>IF('SMMA 2022 AF2024'!F67="Não",0,'Resíduos sólidos - IDR e IRV'!B60)</f>
        <v>0</v>
      </c>
      <c r="J63" s="103">
        <f t="shared" si="4"/>
        <v>0</v>
      </c>
      <c r="K63" s="121">
        <f t="shared" si="5"/>
        <v>0</v>
      </c>
      <c r="L63" s="103">
        <f>IF('SMMA 2022 AF2024'!F67="Não",0,'Resíduos sólidos - IDR e IRV'!C60)</f>
        <v>0</v>
      </c>
      <c r="M63" s="103">
        <f t="shared" si="6"/>
        <v>0</v>
      </c>
      <c r="N63" s="118">
        <f t="shared" si="7"/>
        <v>0</v>
      </c>
      <c r="O63" s="103">
        <f>IF('SMMA 2022 AF2024'!F67="Não",0,UCs_IAP!B60)</f>
        <v>0</v>
      </c>
      <c r="P63" s="103">
        <f t="shared" si="8"/>
        <v>0</v>
      </c>
      <c r="Q63" s="119">
        <f t="shared" si="9"/>
        <v>0</v>
      </c>
      <c r="R63" s="103">
        <f>IF('SMMA 2022 AF2024'!F67="Não",0,UC_IAPM!B60)</f>
        <v>0</v>
      </c>
      <c r="S63" s="103">
        <f t="shared" si="10"/>
        <v>0</v>
      </c>
      <c r="T63" s="120">
        <f t="shared" si="11"/>
        <v>0</v>
      </c>
    </row>
    <row r="64" spans="1:20" x14ac:dyDescent="0.2">
      <c r="A64" t="s">
        <v>59</v>
      </c>
      <c r="B64" s="110">
        <v>0.5</v>
      </c>
      <c r="C64" s="103">
        <v>0</v>
      </c>
      <c r="D64" s="103">
        <f t="shared" si="0"/>
        <v>0</v>
      </c>
      <c r="E64" s="123">
        <f t="shared" si="1"/>
        <v>0</v>
      </c>
      <c r="F64" s="103">
        <f>IF('SMMA 2022 AF2024'!F68="Não",0,'Esgoto - ITE'!B61)</f>
        <v>0</v>
      </c>
      <c r="G64" s="103">
        <f t="shared" si="2"/>
        <v>0</v>
      </c>
      <c r="H64" s="122">
        <f t="shared" si="3"/>
        <v>0</v>
      </c>
      <c r="I64" s="103">
        <f>IF('SMMA 2022 AF2024'!F68="Não",0,'Resíduos sólidos - IDR e IRV'!B61)</f>
        <v>16</v>
      </c>
      <c r="J64" s="103">
        <f t="shared" si="4"/>
        <v>16.079999999999998</v>
      </c>
      <c r="K64" s="121">
        <f t="shared" si="5"/>
        <v>1.8057604769902827E-2</v>
      </c>
      <c r="L64" s="103">
        <f>IF('SMMA 2022 AF2024'!F68="Não",0,'Resíduos sólidos - IDR e IRV'!C61)</f>
        <v>0</v>
      </c>
      <c r="M64" s="103">
        <f t="shared" si="6"/>
        <v>0</v>
      </c>
      <c r="N64" s="118">
        <f t="shared" si="7"/>
        <v>0</v>
      </c>
      <c r="O64" s="103">
        <f>IF('SMMA 2022 AF2024'!F68="Não",0,UCs_IAP!B61)</f>
        <v>0.37766364266840691</v>
      </c>
      <c r="P64" s="103">
        <f t="shared" si="8"/>
        <v>0.37955196088174892</v>
      </c>
      <c r="Q64" s="119">
        <f t="shared" si="9"/>
        <v>1.0880201096657932E-3</v>
      </c>
      <c r="R64" s="103">
        <f>IF('SMMA 2022 AF2024'!F68="Não",0,UC_IAPM!B61)</f>
        <v>0.24802308509893559</v>
      </c>
      <c r="S64" s="103">
        <f t="shared" si="10"/>
        <v>0.24926320052443027</v>
      </c>
      <c r="T64" s="120">
        <f t="shared" si="11"/>
        <v>3.0652728698950184E-3</v>
      </c>
    </row>
    <row r="65" spans="1:20" x14ac:dyDescent="0.2">
      <c r="A65" t="s">
        <v>60</v>
      </c>
      <c r="B65" s="110">
        <v>2.5</v>
      </c>
      <c r="C65" s="103">
        <v>0</v>
      </c>
      <c r="D65" s="103">
        <f t="shared" si="0"/>
        <v>0</v>
      </c>
      <c r="E65" s="123">
        <f t="shared" si="1"/>
        <v>0</v>
      </c>
      <c r="F65" s="103">
        <f>IF('SMMA 2022 AF2024'!F69="Não",0,'Esgoto - ITE'!B62)</f>
        <v>32.420521592902389</v>
      </c>
      <c r="G65" s="103">
        <f t="shared" si="2"/>
        <v>33.231034632724949</v>
      </c>
      <c r="H65" s="122">
        <f t="shared" si="3"/>
        <v>1.2732855773277527E-2</v>
      </c>
      <c r="I65" s="103">
        <f>IF('SMMA 2022 AF2024'!F69="Não",0,'Resíduos sólidos - IDR e IRV'!B62)</f>
        <v>17</v>
      </c>
      <c r="J65" s="103">
        <f t="shared" si="4"/>
        <v>17.425000000000001</v>
      </c>
      <c r="K65" s="121">
        <f t="shared" si="5"/>
        <v>1.9568020094251043E-2</v>
      </c>
      <c r="L65" s="103">
        <f>IF('SMMA 2022 AF2024'!F69="Não",0,'Resíduos sólidos - IDR e IRV'!C62)</f>
        <v>0</v>
      </c>
      <c r="M65" s="103">
        <f t="shared" si="6"/>
        <v>0</v>
      </c>
      <c r="N65" s="118">
        <f t="shared" si="7"/>
        <v>0</v>
      </c>
      <c r="O65" s="103">
        <f>IF('SMMA 2022 AF2024'!F69="Não",0,UCs_IAP!B62)</f>
        <v>1.2370859631239954</v>
      </c>
      <c r="P65" s="103">
        <f t="shared" si="8"/>
        <v>1.2680131122020952</v>
      </c>
      <c r="Q65" s="119">
        <f t="shared" si="9"/>
        <v>3.634874556281413E-3</v>
      </c>
      <c r="R65" s="103">
        <f>IF('SMMA 2022 AF2024'!F69="Não",0,UC_IAPM!B62)</f>
        <v>0.70820875009588424</v>
      </c>
      <c r="S65" s="103">
        <f t="shared" si="10"/>
        <v>0.7259139688482813</v>
      </c>
      <c r="T65" s="120">
        <f t="shared" si="11"/>
        <v>8.9268066441695621E-3</v>
      </c>
    </row>
    <row r="66" spans="1:20" x14ac:dyDescent="0.2">
      <c r="A66" t="s">
        <v>61</v>
      </c>
      <c r="B66" s="110">
        <v>5</v>
      </c>
      <c r="C66" s="103">
        <v>0</v>
      </c>
      <c r="D66" s="103">
        <f t="shared" si="0"/>
        <v>0</v>
      </c>
      <c r="E66" s="123">
        <f t="shared" si="1"/>
        <v>0</v>
      </c>
      <c r="F66" s="103">
        <f>IF('SMMA 2022 AF2024'!F70="Não",0,'Esgoto - ITE'!B63)</f>
        <v>400</v>
      </c>
      <c r="G66" s="103">
        <f t="shared" si="2"/>
        <v>420</v>
      </c>
      <c r="H66" s="122">
        <f t="shared" si="3"/>
        <v>0.16092786408492393</v>
      </c>
      <c r="I66" s="103">
        <f>IF('SMMA 2022 AF2024'!F70="Não",0,'Resíduos sólidos - IDR e IRV'!B63)</f>
        <v>18</v>
      </c>
      <c r="J66" s="103">
        <f t="shared" si="4"/>
        <v>18.899999999999999</v>
      </c>
      <c r="K66" s="121">
        <f t="shared" si="5"/>
        <v>2.1224423516863399E-2</v>
      </c>
      <c r="L66" s="103">
        <f>IF('SMMA 2022 AF2024'!F70="Não",0,'Resíduos sólidos - IDR e IRV'!C63)</f>
        <v>0</v>
      </c>
      <c r="M66" s="103">
        <f t="shared" si="6"/>
        <v>0</v>
      </c>
      <c r="N66" s="118">
        <f t="shared" si="7"/>
        <v>0</v>
      </c>
      <c r="O66" s="103">
        <f>IF('SMMA 2022 AF2024'!F70="Não",0,UCs_IAP!B63)</f>
        <v>8.2919699472912534</v>
      </c>
      <c r="P66" s="103">
        <f t="shared" si="8"/>
        <v>8.7065684446558151</v>
      </c>
      <c r="Q66" s="119">
        <f t="shared" si="9"/>
        <v>2.4958167867082853E-2</v>
      </c>
      <c r="R66" s="103">
        <f>IF('SMMA 2022 AF2024'!F70="Não",0,UC_IAPM!B63)</f>
        <v>4.0005018131249792E-2</v>
      </c>
      <c r="S66" s="103">
        <f t="shared" si="10"/>
        <v>4.2005269037812279E-2</v>
      </c>
      <c r="T66" s="120">
        <f t="shared" si="11"/>
        <v>5.1655282971313553E-4</v>
      </c>
    </row>
    <row r="67" spans="1:20" x14ac:dyDescent="0.2">
      <c r="A67" t="s">
        <v>62</v>
      </c>
      <c r="B67" s="110">
        <v>2</v>
      </c>
      <c r="C67" s="103">
        <v>0</v>
      </c>
      <c r="D67" s="103">
        <f t="shared" si="0"/>
        <v>0</v>
      </c>
      <c r="E67" s="123">
        <f t="shared" si="1"/>
        <v>0</v>
      </c>
      <c r="F67" s="103">
        <f>IF('SMMA 2022 AF2024'!F71="Não",0,'Esgoto - ITE'!B64)</f>
        <v>0</v>
      </c>
      <c r="G67" s="103">
        <f t="shared" si="2"/>
        <v>0</v>
      </c>
      <c r="H67" s="122">
        <f t="shared" si="3"/>
        <v>0</v>
      </c>
      <c r="I67" s="103">
        <f>IF('SMMA 2022 AF2024'!F71="Não",0,'Resíduos sólidos - IDR e IRV'!B64)</f>
        <v>0</v>
      </c>
      <c r="J67" s="103">
        <f t="shared" si="4"/>
        <v>0</v>
      </c>
      <c r="K67" s="121">
        <f t="shared" si="5"/>
        <v>0</v>
      </c>
      <c r="L67" s="103">
        <f>IF('SMMA 2022 AF2024'!F71="Não",0,'Resíduos sólidos - IDR e IRV'!C64)</f>
        <v>0</v>
      </c>
      <c r="M67" s="103">
        <f t="shared" si="6"/>
        <v>0</v>
      </c>
      <c r="N67" s="118">
        <f t="shared" si="7"/>
        <v>0</v>
      </c>
      <c r="O67" s="103">
        <f>IF('SMMA 2022 AF2024'!F71="Não",0,UCs_IAP!B64)</f>
        <v>0</v>
      </c>
      <c r="P67" s="103">
        <f t="shared" si="8"/>
        <v>0</v>
      </c>
      <c r="Q67" s="119">
        <f t="shared" si="9"/>
        <v>0</v>
      </c>
      <c r="R67" s="103">
        <f>IF('SMMA 2022 AF2024'!F71="Não",0,UC_IAPM!B64)</f>
        <v>0</v>
      </c>
      <c r="S67" s="103">
        <f t="shared" si="10"/>
        <v>0</v>
      </c>
      <c r="T67" s="120">
        <f t="shared" si="11"/>
        <v>0</v>
      </c>
    </row>
    <row r="68" spans="1:20" x14ac:dyDescent="0.2">
      <c r="A68" t="s">
        <v>63</v>
      </c>
      <c r="B68" s="110">
        <v>6</v>
      </c>
      <c r="C68" s="103">
        <f>IF('SMMA 2022 AF2024'!F72="Não",0,'Mananciais - IMA'!B9)</f>
        <v>0</v>
      </c>
      <c r="D68" s="103">
        <f t="shared" si="0"/>
        <v>0</v>
      </c>
      <c r="E68" s="123">
        <f t="shared" si="1"/>
        <v>0</v>
      </c>
      <c r="F68" s="103">
        <f>IF('SMMA 2022 AF2024'!F72="Não",0,'Esgoto - ITE'!B65)</f>
        <v>0</v>
      </c>
      <c r="G68" s="103">
        <f t="shared" si="2"/>
        <v>0</v>
      </c>
      <c r="H68" s="122">
        <f t="shared" si="3"/>
        <v>0</v>
      </c>
      <c r="I68" s="103">
        <f>IF('SMMA 2022 AF2024'!F72="Não",0,'Resíduos sólidos - IDR e IRV'!B65)</f>
        <v>0</v>
      </c>
      <c r="J68" s="103">
        <f t="shared" si="4"/>
        <v>0</v>
      </c>
      <c r="K68" s="121">
        <f t="shared" si="5"/>
        <v>0</v>
      </c>
      <c r="L68" s="103">
        <f>IF('SMMA 2022 AF2024'!F72="Não",0,'Resíduos sólidos - IDR e IRV'!C65)</f>
        <v>0</v>
      </c>
      <c r="M68" s="103">
        <f t="shared" si="6"/>
        <v>0</v>
      </c>
      <c r="N68" s="118">
        <f t="shared" si="7"/>
        <v>0</v>
      </c>
      <c r="O68" s="103">
        <f>IF('SMMA 2022 AF2024'!F72="Não",0,UCs_IAP!B65)</f>
        <v>0</v>
      </c>
      <c r="P68" s="103">
        <f t="shared" si="8"/>
        <v>0</v>
      </c>
      <c r="Q68" s="119">
        <f t="shared" si="9"/>
        <v>0</v>
      </c>
      <c r="R68" s="103">
        <f>IF('SMMA 2022 AF2024'!F72="Não",0,UC_IAPM!B65)</f>
        <v>0</v>
      </c>
      <c r="S68" s="103">
        <f t="shared" si="10"/>
        <v>0</v>
      </c>
      <c r="T68" s="120">
        <f t="shared" si="11"/>
        <v>0</v>
      </c>
    </row>
    <row r="69" spans="1:20" x14ac:dyDescent="0.2">
      <c r="A69" t="s">
        <v>64</v>
      </c>
      <c r="B69" s="110">
        <v>2</v>
      </c>
      <c r="C69" s="103">
        <f>IF('SMMA 2022 AF2024'!F73="Não",0,'Mananciais - IMA'!B10)</f>
        <v>0.34037523980878892</v>
      </c>
      <c r="D69" s="103">
        <f t="shared" si="0"/>
        <v>0.34718274460496468</v>
      </c>
      <c r="E69" s="123">
        <f t="shared" si="1"/>
        <v>0.59376769032694909</v>
      </c>
      <c r="F69" s="103">
        <f>IF('SMMA 2022 AF2024'!F73="Não",0,'Esgoto - ITE'!B66)</f>
        <v>0</v>
      </c>
      <c r="G69" s="103">
        <f t="shared" si="2"/>
        <v>0</v>
      </c>
      <c r="H69" s="122">
        <f t="shared" si="3"/>
        <v>0</v>
      </c>
      <c r="I69" s="103">
        <f>IF('SMMA 2022 AF2024'!F73="Não",0,'Resíduos sólidos - IDR e IRV'!B66)</f>
        <v>18</v>
      </c>
      <c r="J69" s="103">
        <f t="shared" si="4"/>
        <v>18.36</v>
      </c>
      <c r="K69" s="121">
        <f t="shared" si="5"/>
        <v>2.0618011416381588E-2</v>
      </c>
      <c r="L69" s="103">
        <f>IF('SMMA 2022 AF2024'!F73="Não",0,'Resíduos sólidos - IDR e IRV'!C66)</f>
        <v>0</v>
      </c>
      <c r="M69" s="103">
        <f t="shared" si="6"/>
        <v>0</v>
      </c>
      <c r="N69" s="118">
        <f t="shared" si="7"/>
        <v>0</v>
      </c>
      <c r="O69" s="103">
        <f>IF('SMMA 2022 AF2024'!F73="Não",0,UCs_IAP!B66)</f>
        <v>9.9644016336155108</v>
      </c>
      <c r="P69" s="103">
        <f t="shared" si="8"/>
        <v>10.163689666287821</v>
      </c>
      <c r="Q69" s="119">
        <f t="shared" si="9"/>
        <v>2.9135137965388684E-2</v>
      </c>
      <c r="R69" s="103">
        <f>IF('SMMA 2022 AF2024'!F73="Não",0,UC_IAPM!B66)</f>
        <v>1.2435878646642506</v>
      </c>
      <c r="S69" s="103">
        <f t="shared" si="10"/>
        <v>1.2684596219575357</v>
      </c>
      <c r="T69" s="120">
        <f t="shared" si="11"/>
        <v>1.5598671835887968E-2</v>
      </c>
    </row>
    <row r="70" spans="1:20" x14ac:dyDescent="0.2">
      <c r="A70" t="s">
        <v>65</v>
      </c>
      <c r="B70" s="110">
        <v>1</v>
      </c>
      <c r="C70" s="103">
        <v>0</v>
      </c>
      <c r="D70" s="103">
        <f t="shared" ref="D70:D96" si="12">C70+(C70*B70%)</f>
        <v>0</v>
      </c>
      <c r="E70" s="123">
        <f t="shared" ref="E70:E96" si="13">D70/$D$97</f>
        <v>0</v>
      </c>
      <c r="F70" s="103">
        <f>IF('SMMA 2022 AF2024'!F74="Não",0,'Esgoto - ITE'!B67)</f>
        <v>0</v>
      </c>
      <c r="G70" s="103">
        <f t="shared" ref="G70:G96" si="14">F70+(F70*B70%)</f>
        <v>0</v>
      </c>
      <c r="H70" s="122">
        <f t="shared" ref="H70:H96" si="15">G70/$G$97</f>
        <v>0</v>
      </c>
      <c r="I70" s="103">
        <f>IF('SMMA 2022 AF2024'!F74="Não",0,'Resíduos sólidos - IDR e IRV'!B67)</f>
        <v>0</v>
      </c>
      <c r="J70" s="103">
        <f t="shared" ref="J70:J96" si="16">I70+(I70*B70%)</f>
        <v>0</v>
      </c>
      <c r="K70" s="121">
        <f t="shared" ref="K70:K96" si="17">J70/$J$97</f>
        <v>0</v>
      </c>
      <c r="L70" s="103">
        <f>IF('SMMA 2022 AF2024'!F74="Não",0,'Resíduos sólidos - IDR e IRV'!C67)</f>
        <v>0</v>
      </c>
      <c r="M70" s="103">
        <f t="shared" ref="M70:M96" si="18">L70+(L70*B70%)</f>
        <v>0</v>
      </c>
      <c r="N70" s="118">
        <f t="shared" ref="N70:N96" si="19">M70/$M$97</f>
        <v>0</v>
      </c>
      <c r="O70" s="103">
        <f>IF('SMMA 2022 AF2024'!F74="Não",0,UCs_IAP!B67)</f>
        <v>0</v>
      </c>
      <c r="P70" s="103">
        <f t="shared" ref="P70:P96" si="20">O70+(O70*B70%)</f>
        <v>0</v>
      </c>
      <c r="Q70" s="119">
        <f t="shared" ref="Q70:Q96" si="21">P70/$P$97</f>
        <v>0</v>
      </c>
      <c r="R70" s="103">
        <f>IF('SMMA 2022 AF2024'!F74="Não",0,UC_IAPM!B67)</f>
        <v>0</v>
      </c>
      <c r="S70" s="103">
        <f t="shared" ref="S70:S96" si="22">R70+(R70*B70%)</f>
        <v>0</v>
      </c>
      <c r="T70" s="120">
        <f t="shared" ref="T70:T96" si="23">S70/$S$97</f>
        <v>0</v>
      </c>
    </row>
    <row r="71" spans="1:20" x14ac:dyDescent="0.2">
      <c r="A71" t="s">
        <v>66</v>
      </c>
      <c r="B71" s="110">
        <v>2.5</v>
      </c>
      <c r="C71" s="103">
        <v>0</v>
      </c>
      <c r="D71" s="103">
        <f t="shared" si="12"/>
        <v>0</v>
      </c>
      <c r="E71" s="123">
        <f t="shared" si="13"/>
        <v>0</v>
      </c>
      <c r="F71" s="103">
        <f>IF('SMMA 2022 AF2024'!F75="Não",0,'Esgoto - ITE'!B68)</f>
        <v>58.413893198538609</v>
      </c>
      <c r="G71" s="103">
        <f t="shared" si="14"/>
        <v>59.874240528502078</v>
      </c>
      <c r="H71" s="122">
        <f t="shared" si="15"/>
        <v>2.2941508671330543E-2</v>
      </c>
      <c r="I71" s="103">
        <f>IF('SMMA 2022 AF2024'!F75="Não",0,'Resíduos sólidos - IDR e IRV'!B68)</f>
        <v>11</v>
      </c>
      <c r="J71" s="103">
        <f t="shared" si="16"/>
        <v>11.275</v>
      </c>
      <c r="K71" s="121">
        <f t="shared" si="17"/>
        <v>1.266166006098597E-2</v>
      </c>
      <c r="L71" s="103">
        <f>IF('SMMA 2022 AF2024'!F75="Não",0,'Resíduos sólidos - IDR e IRV'!C68)</f>
        <v>0</v>
      </c>
      <c r="M71" s="103">
        <f t="shared" si="18"/>
        <v>0</v>
      </c>
      <c r="N71" s="118">
        <f t="shared" si="19"/>
        <v>0</v>
      </c>
      <c r="O71" s="103">
        <f>IF('SMMA 2022 AF2024'!F75="Não",0,UCs_IAP!B68)</f>
        <v>7.6743192624516752</v>
      </c>
      <c r="P71" s="103">
        <f t="shared" si="20"/>
        <v>7.8661772440129667</v>
      </c>
      <c r="Q71" s="119">
        <f t="shared" si="21"/>
        <v>2.2549110292564161E-2</v>
      </c>
      <c r="R71" s="103">
        <f>IF('SMMA 2022 AF2024'!F75="Não",0,UC_IAPM!B68)</f>
        <v>0.71870213905054958</v>
      </c>
      <c r="S71" s="103">
        <f t="shared" si="22"/>
        <v>0.73666969252681336</v>
      </c>
      <c r="T71" s="120">
        <f t="shared" si="23"/>
        <v>9.0590733723449491E-3</v>
      </c>
    </row>
    <row r="72" spans="1:20" x14ac:dyDescent="0.2">
      <c r="A72" t="s">
        <v>67</v>
      </c>
      <c r="B72" s="110">
        <v>2.5</v>
      </c>
      <c r="C72" s="103">
        <v>0</v>
      </c>
      <c r="D72" s="103">
        <f t="shared" si="12"/>
        <v>0</v>
      </c>
      <c r="E72" s="123">
        <f t="shared" si="13"/>
        <v>0</v>
      </c>
      <c r="F72" s="103">
        <f>IF('SMMA 2022 AF2024'!F76="Não",0,'Esgoto - ITE'!B69)</f>
        <v>0</v>
      </c>
      <c r="G72" s="103">
        <f t="shared" si="14"/>
        <v>0</v>
      </c>
      <c r="H72" s="122">
        <f t="shared" si="15"/>
        <v>0</v>
      </c>
      <c r="I72" s="103">
        <f>IF('SMMA 2022 AF2024'!F76="Não",0,'Resíduos sólidos - IDR e IRV'!B69)</f>
        <v>0</v>
      </c>
      <c r="J72" s="103">
        <f t="shared" si="16"/>
        <v>0</v>
      </c>
      <c r="K72" s="121">
        <f t="shared" si="17"/>
        <v>0</v>
      </c>
      <c r="L72" s="103">
        <f>IF('SMMA 2022 AF2024'!F76="Não",0,'Resíduos sólidos - IDR e IRV'!C69)</f>
        <v>0</v>
      </c>
      <c r="M72" s="103">
        <f t="shared" si="18"/>
        <v>0</v>
      </c>
      <c r="N72" s="118">
        <f t="shared" si="19"/>
        <v>0</v>
      </c>
      <c r="O72" s="103">
        <f>IF('SMMA 2022 AF2024'!F76="Não",0,UCs_IAP!B69)</f>
        <v>0</v>
      </c>
      <c r="P72" s="103">
        <f t="shared" si="20"/>
        <v>0</v>
      </c>
      <c r="Q72" s="119">
        <f t="shared" si="21"/>
        <v>0</v>
      </c>
      <c r="R72" s="103">
        <f>IF('SMMA 2022 AF2024'!F76="Não",0,UC_IAPM!B69)</f>
        <v>0</v>
      </c>
      <c r="S72" s="103">
        <f t="shared" si="22"/>
        <v>0</v>
      </c>
      <c r="T72" s="120">
        <f t="shared" si="23"/>
        <v>0</v>
      </c>
    </row>
    <row r="73" spans="1:20" x14ac:dyDescent="0.2">
      <c r="A73" t="s">
        <v>68</v>
      </c>
      <c r="B73" s="110">
        <v>1.5</v>
      </c>
      <c r="C73" s="103">
        <v>0</v>
      </c>
      <c r="D73" s="103">
        <f t="shared" si="12"/>
        <v>0</v>
      </c>
      <c r="E73" s="123">
        <f t="shared" si="13"/>
        <v>0</v>
      </c>
      <c r="F73" s="103">
        <f>IF('SMMA 2022 AF2024'!F77="Não",0,'Esgoto - ITE'!B70)</f>
        <v>60.687795010114634</v>
      </c>
      <c r="G73" s="103">
        <f t="shared" si="14"/>
        <v>61.598111935266353</v>
      </c>
      <c r="H73" s="122">
        <f t="shared" si="15"/>
        <v>2.3602029965253513E-2</v>
      </c>
      <c r="I73" s="103">
        <f>IF('SMMA 2022 AF2024'!F77="Não",0,'Resíduos sólidos - IDR e IRV'!B70)</f>
        <v>21</v>
      </c>
      <c r="J73" s="103">
        <f t="shared" si="16"/>
        <v>21.315000000000001</v>
      </c>
      <c r="K73" s="121">
        <f t="shared" si="17"/>
        <v>2.3936433188462614E-2</v>
      </c>
      <c r="L73" s="103">
        <f>IF('SMMA 2022 AF2024'!F77="Não",0,'Resíduos sólidos - IDR e IRV'!C70)</f>
        <v>1</v>
      </c>
      <c r="M73" s="103">
        <f t="shared" si="18"/>
        <v>1.0149999999999999</v>
      </c>
      <c r="N73" s="118">
        <f t="shared" si="19"/>
        <v>0.12310491206791996</v>
      </c>
      <c r="O73" s="103">
        <f>IF('SMMA 2022 AF2024'!F77="Não",0,UCs_IAP!B70)</f>
        <v>5.6936378914866923</v>
      </c>
      <c r="P73" s="103">
        <f t="shared" si="20"/>
        <v>5.7790424598589931</v>
      </c>
      <c r="Q73" s="119">
        <f t="shared" si="21"/>
        <v>1.6566149194254913E-2</v>
      </c>
      <c r="R73" s="103">
        <f>IF('SMMA 2022 AF2024'!F77="Não",0,UC_IAPM!B70)</f>
        <v>2.7960921131455176E-2</v>
      </c>
      <c r="S73" s="103">
        <f t="shared" si="22"/>
        <v>2.8380334948427004E-2</v>
      </c>
      <c r="T73" s="120">
        <f t="shared" si="23"/>
        <v>3.4900246234871119E-4</v>
      </c>
    </row>
    <row r="74" spans="1:20" x14ac:dyDescent="0.2">
      <c r="A74" t="s">
        <v>69</v>
      </c>
      <c r="B74" s="110">
        <v>7</v>
      </c>
      <c r="C74" s="103">
        <v>0</v>
      </c>
      <c r="D74" s="103">
        <f t="shared" si="12"/>
        <v>0</v>
      </c>
      <c r="E74" s="123">
        <f t="shared" si="13"/>
        <v>0</v>
      </c>
      <c r="F74" s="103">
        <f>IF('SMMA 2022 AF2024'!F78="Não",0,'Esgoto - ITE'!B71)</f>
        <v>0</v>
      </c>
      <c r="G74" s="103">
        <f t="shared" si="14"/>
        <v>0</v>
      </c>
      <c r="H74" s="122">
        <f t="shared" si="15"/>
        <v>0</v>
      </c>
      <c r="I74" s="103">
        <f>IF('SMMA 2022 AF2024'!F78="Não",0,'Resíduos sólidos - IDR e IRV'!B71)</f>
        <v>0</v>
      </c>
      <c r="J74" s="103">
        <f t="shared" si="16"/>
        <v>0</v>
      </c>
      <c r="K74" s="121">
        <f t="shared" si="17"/>
        <v>0</v>
      </c>
      <c r="L74" s="103">
        <f>IF('SMMA 2022 AF2024'!F78="Não",0,'Resíduos sólidos - IDR e IRV'!C71)</f>
        <v>0</v>
      </c>
      <c r="M74" s="103">
        <f t="shared" si="18"/>
        <v>0</v>
      </c>
      <c r="N74" s="118">
        <f t="shared" si="19"/>
        <v>0</v>
      </c>
      <c r="O74" s="103">
        <f>IF('SMMA 2022 AF2024'!F78="Não",0,UCs_IAP!B71)</f>
        <v>0</v>
      </c>
      <c r="P74" s="103">
        <f t="shared" si="20"/>
        <v>0</v>
      </c>
      <c r="Q74" s="119">
        <f t="shared" si="21"/>
        <v>0</v>
      </c>
      <c r="R74" s="103">
        <f>IF('SMMA 2022 AF2024'!F78="Não",0,UC_IAPM!B71)</f>
        <v>0</v>
      </c>
      <c r="S74" s="103">
        <f t="shared" si="22"/>
        <v>0</v>
      </c>
      <c r="T74" s="120">
        <f t="shared" si="23"/>
        <v>0</v>
      </c>
    </row>
    <row r="75" spans="1:20" x14ac:dyDescent="0.2">
      <c r="A75" t="s">
        <v>70</v>
      </c>
      <c r="B75" s="110">
        <v>2</v>
      </c>
      <c r="C75" s="103">
        <v>0</v>
      </c>
      <c r="D75" s="103">
        <f t="shared" si="12"/>
        <v>0</v>
      </c>
      <c r="E75" s="123">
        <f t="shared" si="13"/>
        <v>0</v>
      </c>
      <c r="F75" s="103">
        <f>IF('SMMA 2022 AF2024'!F79="Não",0,'Esgoto - ITE'!B72)</f>
        <v>0</v>
      </c>
      <c r="G75" s="103">
        <f t="shared" si="14"/>
        <v>0</v>
      </c>
      <c r="H75" s="122">
        <f t="shared" si="15"/>
        <v>0</v>
      </c>
      <c r="I75" s="103">
        <f>IF('SMMA 2022 AF2024'!F79="Não",0,'Resíduos sólidos - IDR e IRV'!B72)</f>
        <v>0</v>
      </c>
      <c r="J75" s="103">
        <f t="shared" si="16"/>
        <v>0</v>
      </c>
      <c r="K75" s="121">
        <f t="shared" si="17"/>
        <v>0</v>
      </c>
      <c r="L75" s="103">
        <f>IF('SMMA 2022 AF2024'!F79="Não",0,'Resíduos sólidos - IDR e IRV'!C72)</f>
        <v>0</v>
      </c>
      <c r="M75" s="103">
        <f t="shared" si="18"/>
        <v>0</v>
      </c>
      <c r="N75" s="118">
        <f t="shared" si="19"/>
        <v>0</v>
      </c>
      <c r="O75" s="103">
        <f>IF('SMMA 2022 AF2024'!F79="Não",0,UCs_IAP!B72)</f>
        <v>0</v>
      </c>
      <c r="P75" s="103">
        <f t="shared" si="20"/>
        <v>0</v>
      </c>
      <c r="Q75" s="119">
        <f t="shared" si="21"/>
        <v>0</v>
      </c>
      <c r="R75" s="103">
        <f>IF('SMMA 2022 AF2024'!F79="Não",0,UC_IAPM!B72)</f>
        <v>0</v>
      </c>
      <c r="S75" s="103">
        <f t="shared" si="22"/>
        <v>0</v>
      </c>
      <c r="T75" s="120">
        <f t="shared" si="23"/>
        <v>0</v>
      </c>
    </row>
    <row r="76" spans="1:20" x14ac:dyDescent="0.2">
      <c r="A76" t="s">
        <v>71</v>
      </c>
      <c r="B76" s="110">
        <v>1.5</v>
      </c>
      <c r="C76" s="103">
        <v>0</v>
      </c>
      <c r="D76" s="103">
        <f t="shared" si="12"/>
        <v>0</v>
      </c>
      <c r="E76" s="123">
        <f t="shared" si="13"/>
        <v>0</v>
      </c>
      <c r="F76" s="103">
        <f>IF('SMMA 2022 AF2024'!F80="Não",0,'Esgoto - ITE'!B73)</f>
        <v>0</v>
      </c>
      <c r="G76" s="103">
        <f t="shared" si="14"/>
        <v>0</v>
      </c>
      <c r="H76" s="122">
        <f t="shared" si="15"/>
        <v>0</v>
      </c>
      <c r="I76" s="103">
        <f>IF('SMMA 2022 AF2024'!F80="Não",0,'Resíduos sólidos - IDR e IRV'!B73)</f>
        <v>0</v>
      </c>
      <c r="J76" s="103">
        <f t="shared" si="16"/>
        <v>0</v>
      </c>
      <c r="K76" s="121">
        <f t="shared" si="17"/>
        <v>0</v>
      </c>
      <c r="L76" s="103">
        <f>IF('SMMA 2022 AF2024'!F80="Não",0,'Resíduos sólidos - IDR e IRV'!C73)</f>
        <v>0</v>
      </c>
      <c r="M76" s="103">
        <f t="shared" si="18"/>
        <v>0</v>
      </c>
      <c r="N76" s="118">
        <f t="shared" si="19"/>
        <v>0</v>
      </c>
      <c r="O76" s="103">
        <f>IF('SMMA 2022 AF2024'!F80="Não",0,UCs_IAP!B73)</f>
        <v>0</v>
      </c>
      <c r="P76" s="103">
        <f t="shared" si="20"/>
        <v>0</v>
      </c>
      <c r="Q76" s="119">
        <f t="shared" si="21"/>
        <v>0</v>
      </c>
      <c r="R76" s="103">
        <f>IF('SMMA 2022 AF2024'!F80="Não",0,UC_IAPM!B73)</f>
        <v>0</v>
      </c>
      <c r="S76" s="103">
        <f t="shared" si="22"/>
        <v>0</v>
      </c>
      <c r="T76" s="120">
        <f t="shared" si="23"/>
        <v>0</v>
      </c>
    </row>
    <row r="77" spans="1:20" x14ac:dyDescent="0.2">
      <c r="A77" t="s">
        <v>72</v>
      </c>
      <c r="B77" s="110">
        <v>8</v>
      </c>
      <c r="C77" s="103">
        <v>0</v>
      </c>
      <c r="D77" s="103">
        <f t="shared" si="12"/>
        <v>0</v>
      </c>
      <c r="E77" s="123">
        <f t="shared" si="13"/>
        <v>0</v>
      </c>
      <c r="F77" s="103">
        <f>IF('SMMA 2022 AF2024'!F81="Não",0,'Esgoto - ITE'!B74)</f>
        <v>0</v>
      </c>
      <c r="G77" s="103">
        <f t="shared" si="14"/>
        <v>0</v>
      </c>
      <c r="H77" s="122">
        <f t="shared" si="15"/>
        <v>0</v>
      </c>
      <c r="I77" s="103">
        <f>IF('SMMA 2022 AF2024'!F81="Não",0,'Resíduos sólidos - IDR e IRV'!B74)</f>
        <v>0</v>
      </c>
      <c r="J77" s="103">
        <f t="shared" si="16"/>
        <v>0</v>
      </c>
      <c r="K77" s="121">
        <f t="shared" si="17"/>
        <v>0</v>
      </c>
      <c r="L77" s="103">
        <f>IF('SMMA 2022 AF2024'!F81="Não",0,'Resíduos sólidos - IDR e IRV'!C74)</f>
        <v>0</v>
      </c>
      <c r="M77" s="103">
        <f t="shared" si="18"/>
        <v>0</v>
      </c>
      <c r="N77" s="118">
        <f t="shared" si="19"/>
        <v>0</v>
      </c>
      <c r="O77" s="103">
        <f>IF('SMMA 2022 AF2024'!F81="Não",0,UCs_IAP!B74)</f>
        <v>0</v>
      </c>
      <c r="P77" s="103">
        <f t="shared" si="20"/>
        <v>0</v>
      </c>
      <c r="Q77" s="119">
        <f t="shared" si="21"/>
        <v>0</v>
      </c>
      <c r="R77" s="103">
        <f>IF('SMMA 2022 AF2024'!F81="Não",0,UC_IAPM!B74)</f>
        <v>0</v>
      </c>
      <c r="S77" s="103">
        <f t="shared" si="22"/>
        <v>0</v>
      </c>
      <c r="T77" s="120">
        <f t="shared" si="23"/>
        <v>0</v>
      </c>
    </row>
    <row r="78" spans="1:20" x14ac:dyDescent="0.2">
      <c r="A78" t="s">
        <v>73</v>
      </c>
      <c r="B78" s="110">
        <v>6</v>
      </c>
      <c r="C78" s="103">
        <v>0</v>
      </c>
      <c r="D78" s="103">
        <f t="shared" si="12"/>
        <v>0</v>
      </c>
      <c r="E78" s="123">
        <f t="shared" si="13"/>
        <v>0</v>
      </c>
      <c r="F78" s="103">
        <f>IF('SMMA 2022 AF2024'!F82="Não",0,'Esgoto - ITE'!B75)</f>
        <v>0</v>
      </c>
      <c r="G78" s="103">
        <f t="shared" si="14"/>
        <v>0</v>
      </c>
      <c r="H78" s="122">
        <f t="shared" si="15"/>
        <v>0</v>
      </c>
      <c r="I78" s="103">
        <f>IF('SMMA 2022 AF2024'!F82="Não",0,'Resíduos sólidos - IDR e IRV'!B75)</f>
        <v>0</v>
      </c>
      <c r="J78" s="103">
        <f t="shared" si="16"/>
        <v>0</v>
      </c>
      <c r="K78" s="121">
        <f t="shared" si="17"/>
        <v>0</v>
      </c>
      <c r="L78" s="103">
        <f>IF('SMMA 2022 AF2024'!F82="Não",0,'Resíduos sólidos - IDR e IRV'!C75)</f>
        <v>0</v>
      </c>
      <c r="M78" s="103">
        <f t="shared" si="18"/>
        <v>0</v>
      </c>
      <c r="N78" s="118">
        <f t="shared" si="19"/>
        <v>0</v>
      </c>
      <c r="O78" s="103">
        <f>IF('SMMA 2022 AF2024'!F82="Não",0,UCs_IAP!B75)</f>
        <v>0</v>
      </c>
      <c r="P78" s="103">
        <f t="shared" si="20"/>
        <v>0</v>
      </c>
      <c r="Q78" s="119">
        <f t="shared" si="21"/>
        <v>0</v>
      </c>
      <c r="R78" s="103">
        <f>IF('SMMA 2022 AF2024'!F82="Não",0,UC_IAPM!B75)</f>
        <v>0</v>
      </c>
      <c r="S78" s="103">
        <f t="shared" si="22"/>
        <v>0</v>
      </c>
      <c r="T78" s="120">
        <f t="shared" si="23"/>
        <v>0</v>
      </c>
    </row>
    <row r="79" spans="1:20" x14ac:dyDescent="0.2">
      <c r="A79" t="s">
        <v>74</v>
      </c>
      <c r="B79" s="110">
        <v>4.5</v>
      </c>
      <c r="C79" s="103">
        <v>0</v>
      </c>
      <c r="D79" s="103">
        <f t="shared" si="12"/>
        <v>0</v>
      </c>
      <c r="E79" s="123">
        <f t="shared" si="13"/>
        <v>0</v>
      </c>
      <c r="F79" s="103">
        <f>IF('SMMA 2022 AF2024'!F83="Não",0,'Esgoto - ITE'!B76)</f>
        <v>0</v>
      </c>
      <c r="G79" s="103">
        <f t="shared" si="14"/>
        <v>0</v>
      </c>
      <c r="H79" s="122">
        <f t="shared" si="15"/>
        <v>0</v>
      </c>
      <c r="I79" s="103">
        <f>IF('SMMA 2022 AF2024'!F83="Não",0,'Resíduos sólidos - IDR e IRV'!B76)</f>
        <v>0</v>
      </c>
      <c r="J79" s="103">
        <f t="shared" si="16"/>
        <v>0</v>
      </c>
      <c r="K79" s="121">
        <f t="shared" si="17"/>
        <v>0</v>
      </c>
      <c r="L79" s="103">
        <f>IF('SMMA 2022 AF2024'!F83="Não",0,'Resíduos sólidos - IDR e IRV'!C76)</f>
        <v>0</v>
      </c>
      <c r="M79" s="103">
        <f t="shared" si="18"/>
        <v>0</v>
      </c>
      <c r="N79" s="118">
        <f t="shared" si="19"/>
        <v>0</v>
      </c>
      <c r="O79" s="103">
        <f>IF('SMMA 2022 AF2024'!F83="Não",0,UCs_IAP!B76)</f>
        <v>6.6377491556521645E-2</v>
      </c>
      <c r="P79" s="103">
        <f t="shared" si="20"/>
        <v>6.9364478676565117E-2</v>
      </c>
      <c r="Q79" s="119">
        <f t="shared" si="21"/>
        <v>1.988395673711193E-4</v>
      </c>
      <c r="R79" s="103">
        <f>IF('SMMA 2022 AF2024'!F83="Não",0,UC_IAPM!B76)</f>
        <v>6.6377491556521645E-2</v>
      </c>
      <c r="S79" s="103">
        <f t="shared" si="22"/>
        <v>6.9364478676565117E-2</v>
      </c>
      <c r="T79" s="120">
        <f t="shared" si="23"/>
        <v>8.5299817291260198E-4</v>
      </c>
    </row>
    <row r="80" spans="1:20" x14ac:dyDescent="0.2">
      <c r="A80" t="s">
        <v>75</v>
      </c>
      <c r="B80" s="110">
        <v>3</v>
      </c>
      <c r="C80" s="103">
        <v>0</v>
      </c>
      <c r="D80" s="103">
        <f t="shared" si="12"/>
        <v>0</v>
      </c>
      <c r="E80" s="123">
        <f t="shared" si="13"/>
        <v>0</v>
      </c>
      <c r="F80" s="103">
        <f>IF('SMMA 2022 AF2024'!F84="Não",0,'Esgoto - ITE'!B77)</f>
        <v>0</v>
      </c>
      <c r="G80" s="103">
        <f t="shared" si="14"/>
        <v>0</v>
      </c>
      <c r="H80" s="122">
        <f t="shared" si="15"/>
        <v>0</v>
      </c>
      <c r="I80" s="103">
        <f>IF('SMMA 2022 AF2024'!F84="Não",0,'Resíduos sólidos - IDR e IRV'!B77)</f>
        <v>5</v>
      </c>
      <c r="J80" s="103">
        <f t="shared" si="16"/>
        <v>5.15</v>
      </c>
      <c r="K80" s="121">
        <f t="shared" si="17"/>
        <v>5.7833746620024606E-3</v>
      </c>
      <c r="L80" s="103">
        <f>IF('SMMA 2022 AF2024'!F84="Não",0,'Resíduos sólidos - IDR e IRV'!C77)</f>
        <v>0</v>
      </c>
      <c r="M80" s="103">
        <f t="shared" si="18"/>
        <v>0</v>
      </c>
      <c r="N80" s="118">
        <f t="shared" si="19"/>
        <v>0</v>
      </c>
      <c r="O80" s="103">
        <f>IF('SMMA 2022 AF2024'!F84="Não",0,UCs_IAP!B77)</f>
        <v>0.30888231786276032</v>
      </c>
      <c r="P80" s="103">
        <f t="shared" si="20"/>
        <v>0.31814878739864316</v>
      </c>
      <c r="Q80" s="119">
        <f t="shared" si="21"/>
        <v>9.1200234547953265E-4</v>
      </c>
      <c r="R80" s="103">
        <f>IF('SMMA 2022 AF2024'!F84="Não",0,UC_IAPM!B77)</f>
        <v>0.30888231786276032</v>
      </c>
      <c r="S80" s="103">
        <f t="shared" si="22"/>
        <v>0.31814878739864316</v>
      </c>
      <c r="T80" s="120">
        <f t="shared" si="23"/>
        <v>3.9123819502890414E-3</v>
      </c>
    </row>
    <row r="81" spans="1:20" x14ac:dyDescent="0.2">
      <c r="A81" t="s">
        <v>76</v>
      </c>
      <c r="B81" s="110">
        <v>4</v>
      </c>
      <c r="C81" s="103">
        <v>0</v>
      </c>
      <c r="D81" s="103">
        <f t="shared" si="12"/>
        <v>0</v>
      </c>
      <c r="E81" s="123">
        <f t="shared" si="13"/>
        <v>0</v>
      </c>
      <c r="F81" s="103">
        <f>IF('SMMA 2022 AF2024'!F85="Não",0,'Esgoto - ITE'!B78)</f>
        <v>0</v>
      </c>
      <c r="G81" s="103">
        <f t="shared" si="14"/>
        <v>0</v>
      </c>
      <c r="H81" s="122">
        <f t="shared" si="15"/>
        <v>0</v>
      </c>
      <c r="I81" s="103">
        <f>IF('SMMA 2022 AF2024'!F85="Não",0,'Resíduos sólidos - IDR e IRV'!B78)</f>
        <v>11</v>
      </c>
      <c r="J81" s="103">
        <f t="shared" si="16"/>
        <v>11.44</v>
      </c>
      <c r="K81" s="121">
        <f t="shared" si="17"/>
        <v>1.28469526472443E-2</v>
      </c>
      <c r="L81" s="103">
        <f>IF('SMMA 2022 AF2024'!F85="Não",0,'Resíduos sólidos - IDR e IRV'!C78)</f>
        <v>0</v>
      </c>
      <c r="M81" s="103">
        <f t="shared" si="18"/>
        <v>0</v>
      </c>
      <c r="N81" s="118">
        <f t="shared" si="19"/>
        <v>0</v>
      </c>
      <c r="O81" s="103">
        <f>IF('SMMA 2022 AF2024'!F85="Não",0,UCs_IAP!B78)</f>
        <v>7.7764572788332318</v>
      </c>
      <c r="P81" s="103">
        <f t="shared" si="20"/>
        <v>8.0875155699865608</v>
      </c>
      <c r="Q81" s="119">
        <f t="shared" si="21"/>
        <v>2.3183596672609663E-2</v>
      </c>
      <c r="R81" s="103">
        <f>IF('SMMA 2022 AF2024'!F85="Não",0,UC_IAPM!B78)</f>
        <v>7.7437091115897321</v>
      </c>
      <c r="S81" s="103">
        <f t="shared" si="22"/>
        <v>8.0534574760533211</v>
      </c>
      <c r="T81" s="120">
        <f t="shared" si="23"/>
        <v>9.9036057702308028E-2</v>
      </c>
    </row>
    <row r="82" spans="1:20" x14ac:dyDescent="0.2">
      <c r="A82" t="s">
        <v>77</v>
      </c>
      <c r="B82" s="110">
        <v>6</v>
      </c>
      <c r="C82" s="103">
        <v>0</v>
      </c>
      <c r="D82" s="103">
        <f t="shared" si="12"/>
        <v>0</v>
      </c>
      <c r="E82" s="123">
        <f t="shared" si="13"/>
        <v>0</v>
      </c>
      <c r="F82" s="103">
        <f>IF('SMMA 2022 AF2024'!F86="Não",0,'Esgoto - ITE'!B79)</f>
        <v>0</v>
      </c>
      <c r="G82" s="103">
        <f t="shared" si="14"/>
        <v>0</v>
      </c>
      <c r="H82" s="122">
        <f t="shared" si="15"/>
        <v>0</v>
      </c>
      <c r="I82" s="103">
        <f>IF('SMMA 2022 AF2024'!F86="Não",0,'Resíduos sólidos - IDR e IRV'!B79)</f>
        <v>12</v>
      </c>
      <c r="J82" s="103">
        <f t="shared" si="16"/>
        <v>12.72</v>
      </c>
      <c r="K82" s="121">
        <f t="shared" si="17"/>
        <v>1.4284373922460446E-2</v>
      </c>
      <c r="L82" s="103">
        <f>IF('SMMA 2022 AF2024'!F86="Não",0,'Resíduos sólidos - IDR e IRV'!C79)</f>
        <v>0</v>
      </c>
      <c r="M82" s="103">
        <f t="shared" si="18"/>
        <v>0</v>
      </c>
      <c r="N82" s="118">
        <f t="shared" si="19"/>
        <v>0</v>
      </c>
      <c r="O82" s="103">
        <f>IF('SMMA 2022 AF2024'!F86="Não",0,UCs_IAP!B79)</f>
        <v>1.6511261674169322</v>
      </c>
      <c r="P82" s="103">
        <f t="shared" si="20"/>
        <v>1.7501937374619481</v>
      </c>
      <c r="Q82" s="119">
        <f t="shared" si="21"/>
        <v>5.0170890376799015E-3</v>
      </c>
      <c r="R82" s="103">
        <f>IF('SMMA 2022 AF2024'!F86="Não",0,UC_IAPM!B79)</f>
        <v>5.764921545567013E-2</v>
      </c>
      <c r="S82" s="103">
        <f t="shared" si="22"/>
        <v>6.1108168383010336E-2</v>
      </c>
      <c r="T82" s="120">
        <f t="shared" si="23"/>
        <v>7.5146756632878727E-4</v>
      </c>
    </row>
    <row r="83" spans="1:20" x14ac:dyDescent="0.2">
      <c r="A83" t="s">
        <v>78</v>
      </c>
      <c r="B83" s="110">
        <v>5.5</v>
      </c>
      <c r="C83" s="103">
        <v>0</v>
      </c>
      <c r="D83" s="103">
        <f t="shared" si="12"/>
        <v>0</v>
      </c>
      <c r="E83" s="123">
        <f t="shared" si="13"/>
        <v>0</v>
      </c>
      <c r="F83" s="103">
        <f>IF('SMMA 2022 AF2024'!F87="Não",0,'Esgoto - ITE'!B80)</f>
        <v>0</v>
      </c>
      <c r="G83" s="103">
        <f t="shared" si="14"/>
        <v>0</v>
      </c>
      <c r="H83" s="122">
        <f t="shared" si="15"/>
        <v>0</v>
      </c>
      <c r="I83" s="103">
        <f>IF('SMMA 2022 AF2024'!F87="Não",0,'Resíduos sólidos - IDR e IRV'!B80)</f>
        <v>10</v>
      </c>
      <c r="J83" s="103">
        <f t="shared" si="16"/>
        <v>10.55</v>
      </c>
      <c r="K83" s="121">
        <f t="shared" si="17"/>
        <v>1.1847495666820576E-2</v>
      </c>
      <c r="L83" s="103">
        <f>IF('SMMA 2022 AF2024'!F87="Não",0,'Resíduos sólidos - IDR e IRV'!C80)</f>
        <v>0</v>
      </c>
      <c r="M83" s="103">
        <f t="shared" si="18"/>
        <v>0</v>
      </c>
      <c r="N83" s="118">
        <f>M83/$M$97</f>
        <v>0</v>
      </c>
      <c r="O83" s="103">
        <f>IF('SMMA 2022 AF2024'!F87="Não",0,UCs_IAP!B80)</f>
        <v>3.7535584554024052E-3</v>
      </c>
      <c r="P83" s="103">
        <f t="shared" si="20"/>
        <v>3.9600041704495378E-3</v>
      </c>
      <c r="Q83" s="119">
        <f t="shared" si="21"/>
        <v>1.135171100631425E-5</v>
      </c>
      <c r="R83" s="103">
        <f>IF('SMMA 2022 AF2024'!F87="Não",0,UC_IAPM!B80)</f>
        <v>3.7535584554024052E-3</v>
      </c>
      <c r="S83" s="103">
        <f t="shared" si="22"/>
        <v>3.9600041704495378E-3</v>
      </c>
      <c r="T83" s="120">
        <f t="shared" si="23"/>
        <v>4.8697494547176056E-5</v>
      </c>
    </row>
    <row r="84" spans="1:20" x14ac:dyDescent="0.2">
      <c r="A84" t="s">
        <v>79</v>
      </c>
      <c r="B84" s="110">
        <v>5</v>
      </c>
      <c r="C84" s="103">
        <v>0</v>
      </c>
      <c r="D84" s="103">
        <f t="shared" si="12"/>
        <v>0</v>
      </c>
      <c r="E84" s="123">
        <f t="shared" si="13"/>
        <v>0</v>
      </c>
      <c r="F84" s="103">
        <f>IF('SMMA 2022 AF2024'!F88="Não",0,'Esgoto - ITE'!B81)</f>
        <v>180.81820236570482</v>
      </c>
      <c r="G84" s="103">
        <f t="shared" si="14"/>
        <v>189.85911248399006</v>
      </c>
      <c r="H84" s="122">
        <f t="shared" si="15"/>
        <v>7.274671773597105E-2</v>
      </c>
      <c r="I84" s="103">
        <f>IF('SMMA 2022 AF2024'!F88="Não",0,'Resíduos sólidos - IDR e IRV'!B81)</f>
        <v>23</v>
      </c>
      <c r="J84" s="103">
        <f t="shared" si="16"/>
        <v>24.15</v>
      </c>
      <c r="K84" s="121">
        <f t="shared" si="17"/>
        <v>2.712009671599212E-2</v>
      </c>
      <c r="L84" s="103">
        <f>IF('SMMA 2022 AF2024'!F88="Não",0,'Resíduos sólidos - IDR e IRV'!C81)</f>
        <v>0</v>
      </c>
      <c r="M84" s="103">
        <f t="shared" si="18"/>
        <v>0</v>
      </c>
      <c r="N84" s="118">
        <f t="shared" si="19"/>
        <v>0</v>
      </c>
      <c r="O84" s="103">
        <f>IF('SMMA 2022 AF2024'!F88="Não",0,UCs_IAP!B81)</f>
        <v>5.0256720162705459</v>
      </c>
      <c r="P84" s="103">
        <f t="shared" si="20"/>
        <v>5.2769556170840737</v>
      </c>
      <c r="Q84" s="119">
        <f t="shared" si="21"/>
        <v>1.5126871735462082E-2</v>
      </c>
      <c r="R84" s="103">
        <f>IF('SMMA 2022 AF2024'!F88="Não",0,UC_IAPM!B81)</f>
        <v>5.0236259897154358</v>
      </c>
      <c r="S84" s="103">
        <f t="shared" si="22"/>
        <v>5.2748072892012079</v>
      </c>
      <c r="T84" s="120">
        <f t="shared" si="23"/>
        <v>6.4866067849145878E-2</v>
      </c>
    </row>
    <row r="85" spans="1:20" x14ac:dyDescent="0.2">
      <c r="A85" t="s">
        <v>80</v>
      </c>
      <c r="B85" s="110">
        <v>2</v>
      </c>
      <c r="C85" s="103">
        <v>0</v>
      </c>
      <c r="D85" s="103">
        <f t="shared" si="12"/>
        <v>0</v>
      </c>
      <c r="E85" s="123">
        <f t="shared" si="13"/>
        <v>0</v>
      </c>
      <c r="F85" s="103">
        <f>IF('SMMA 2022 AF2024'!F89="Não",0,'Esgoto - ITE'!B82)</f>
        <v>45.986147382763711</v>
      </c>
      <c r="G85" s="103">
        <f t="shared" si="14"/>
        <v>46.905870330418985</v>
      </c>
      <c r="H85" s="122">
        <f t="shared" si="15"/>
        <v>1.7972527441235078E-2</v>
      </c>
      <c r="I85" s="103">
        <f>IF('SMMA 2022 AF2024'!F89="Não",0,'Resíduos sólidos - IDR e IRV'!B82)</f>
        <v>3</v>
      </c>
      <c r="J85" s="103">
        <f t="shared" si="16"/>
        <v>3.06</v>
      </c>
      <c r="K85" s="121">
        <f t="shared" si="17"/>
        <v>3.4363352360635979E-3</v>
      </c>
      <c r="L85" s="103">
        <f>IF('SMMA 2022 AF2024'!F89="Não",0,'Resíduos sólidos - IDR e IRV'!C82)</f>
        <v>1</v>
      </c>
      <c r="M85" s="103">
        <f t="shared" si="18"/>
        <v>1.02</v>
      </c>
      <c r="N85" s="118">
        <f t="shared" si="19"/>
        <v>0.12371134020618559</v>
      </c>
      <c r="O85" s="103">
        <f>IF('SMMA 2022 AF2024'!F89="Não",0,UCs_IAP!B82)</f>
        <v>6.4643833629701142</v>
      </c>
      <c r="P85" s="103">
        <f t="shared" si="20"/>
        <v>6.5936710302295163</v>
      </c>
      <c r="Q85" s="119">
        <f t="shared" si="21"/>
        <v>1.8901355853212381E-2</v>
      </c>
      <c r="R85" s="103">
        <f>IF('SMMA 2022 AF2024'!F89="Não",0,UC_IAPM!B82)</f>
        <v>1.0806393193724502</v>
      </c>
      <c r="S85" s="103">
        <f t="shared" si="22"/>
        <v>1.1022521057598991</v>
      </c>
      <c r="T85" s="120">
        <f t="shared" si="23"/>
        <v>1.3554762469798773E-2</v>
      </c>
    </row>
    <row r="86" spans="1:20" x14ac:dyDescent="0.2">
      <c r="A86" t="s">
        <v>81</v>
      </c>
      <c r="B86" s="110">
        <v>2.5</v>
      </c>
      <c r="C86" s="103">
        <v>0</v>
      </c>
      <c r="D86" s="103">
        <f t="shared" si="12"/>
        <v>0</v>
      </c>
      <c r="E86" s="123">
        <f t="shared" si="13"/>
        <v>0</v>
      </c>
      <c r="F86" s="103">
        <f>IF('SMMA 2022 AF2024'!F90="Não",0,'Esgoto - ITE'!B83)</f>
        <v>0</v>
      </c>
      <c r="G86" s="103">
        <f t="shared" si="14"/>
        <v>0</v>
      </c>
      <c r="H86" s="122">
        <f t="shared" si="15"/>
        <v>0</v>
      </c>
      <c r="I86" s="103">
        <f>IF('SMMA 2022 AF2024'!F90="Não",0,'Resíduos sólidos - IDR e IRV'!B83)</f>
        <v>22</v>
      </c>
      <c r="J86" s="103">
        <f t="shared" si="16"/>
        <v>22.55</v>
      </c>
      <c r="K86" s="121">
        <f t="shared" si="17"/>
        <v>2.5323320121971939E-2</v>
      </c>
      <c r="L86" s="103">
        <f>IF('SMMA 2022 AF2024'!F90="Não",0,'Resíduos sólidos - IDR e IRV'!C83)</f>
        <v>0</v>
      </c>
      <c r="M86" s="103">
        <f t="shared" si="18"/>
        <v>0</v>
      </c>
      <c r="N86" s="118">
        <f t="shared" si="19"/>
        <v>0</v>
      </c>
      <c r="O86" s="103">
        <f>IF('SMMA 2022 AF2024'!F90="Não",0,UCs_IAP!B83)</f>
        <v>1.086586471856213</v>
      </c>
      <c r="P86" s="103">
        <f t="shared" si="20"/>
        <v>1.1137511336526185</v>
      </c>
      <c r="Q86" s="119">
        <f t="shared" si="21"/>
        <v>3.1926686079081011E-3</v>
      </c>
      <c r="R86" s="103">
        <f>IF('SMMA 2022 AF2024'!F90="Não",0,UC_IAPM!B83)</f>
        <v>0.39963930935573649</v>
      </c>
      <c r="S86" s="103">
        <f t="shared" si="22"/>
        <v>0.40963029208962992</v>
      </c>
      <c r="T86" s="120">
        <f t="shared" si="23"/>
        <v>5.037360582660297E-3</v>
      </c>
    </row>
    <row r="87" spans="1:20" x14ac:dyDescent="0.2">
      <c r="A87" t="s">
        <v>82</v>
      </c>
      <c r="B87" s="110">
        <v>4.5</v>
      </c>
      <c r="C87" s="103">
        <f>IF('SMMA 2022 AF2024'!F91="Não",0,'Mananciais - IMA'!B11)</f>
        <v>0.1513410762872254</v>
      </c>
      <c r="D87" s="103">
        <f t="shared" si="12"/>
        <v>0.15815142472015054</v>
      </c>
      <c r="E87" s="123">
        <f t="shared" si="13"/>
        <v>0.27047774590539753</v>
      </c>
      <c r="F87" s="103">
        <f>IF('SMMA 2022 AF2024'!F91="Não",0,'Esgoto - ITE'!B84)</f>
        <v>241.23615160349854</v>
      </c>
      <c r="G87" s="103">
        <f t="shared" si="14"/>
        <v>252.09177842565597</v>
      </c>
      <c r="H87" s="122">
        <f t="shared" si="15"/>
        <v>9.6591884417644588E-2</v>
      </c>
      <c r="I87" s="103">
        <f>IF('SMMA 2022 AF2024'!F91="Não",0,'Resíduos sólidos - IDR e IRV'!B84)</f>
        <v>12</v>
      </c>
      <c r="J87" s="103">
        <f t="shared" si="16"/>
        <v>12.54</v>
      </c>
      <c r="K87" s="121">
        <f t="shared" si="17"/>
        <v>1.4082236555633175E-2</v>
      </c>
      <c r="L87" s="103">
        <f>IF('SMMA 2022 AF2024'!F91="Não",0,'Resíduos sólidos - IDR e IRV'!C84)</f>
        <v>0</v>
      </c>
      <c r="M87" s="103">
        <f t="shared" si="18"/>
        <v>0</v>
      </c>
      <c r="N87" s="118">
        <f t="shared" si="19"/>
        <v>0</v>
      </c>
      <c r="O87" s="103">
        <f>IF('SMMA 2022 AF2024'!F91="Não",0,UCs_IAP!B84)</f>
        <v>21.663833601474227</v>
      </c>
      <c r="P87" s="103">
        <f t="shared" si="20"/>
        <v>22.638706113540568</v>
      </c>
      <c r="Q87" s="119">
        <f t="shared" si="21"/>
        <v>6.4895903715328412E-2</v>
      </c>
      <c r="R87" s="103">
        <f>IF('SMMA 2022 AF2024'!F91="Não",0,UC_IAPM!B84)</f>
        <v>2.3236903082536742E-4</v>
      </c>
      <c r="S87" s="103">
        <f t="shared" si="22"/>
        <v>2.4282563721250895E-4</v>
      </c>
      <c r="T87" s="120">
        <f t="shared" si="23"/>
        <v>2.986108002691406E-6</v>
      </c>
    </row>
    <row r="88" spans="1:20" x14ac:dyDescent="0.2">
      <c r="A88" t="s">
        <v>83</v>
      </c>
      <c r="B88" s="110">
        <v>0</v>
      </c>
      <c r="C88" s="103">
        <v>0</v>
      </c>
      <c r="D88" s="103">
        <f t="shared" si="12"/>
        <v>0</v>
      </c>
      <c r="E88" s="123">
        <f t="shared" si="13"/>
        <v>0</v>
      </c>
      <c r="F88" s="103">
        <f>IF('SMMA 2022 AF2024'!F92="Não",0,'Esgoto - ITE'!B85)</f>
        <v>0</v>
      </c>
      <c r="G88" s="103">
        <f t="shared" si="14"/>
        <v>0</v>
      </c>
      <c r="H88" s="122">
        <f t="shared" si="15"/>
        <v>0</v>
      </c>
      <c r="I88" s="103">
        <f>IF('SMMA 2022 AF2024'!F92="Não",0,'Resíduos sólidos - IDR e IRV'!B85)</f>
        <v>11</v>
      </c>
      <c r="J88" s="103">
        <f t="shared" si="16"/>
        <v>11</v>
      </c>
      <c r="K88" s="121">
        <f t="shared" si="17"/>
        <v>1.2352839083888751E-2</v>
      </c>
      <c r="L88" s="103">
        <f>IF('SMMA 2022 AF2024'!F92="Não",0,'Resíduos sólidos - IDR e IRV'!C85)</f>
        <v>0</v>
      </c>
      <c r="M88" s="103">
        <f t="shared" si="18"/>
        <v>0</v>
      </c>
      <c r="N88" s="118">
        <f t="shared" si="19"/>
        <v>0</v>
      </c>
      <c r="O88" s="103">
        <f>IF('SMMA 2022 AF2024'!F92="Não",0,UCs_IAP!B85)</f>
        <v>6.864844721016756E-3</v>
      </c>
      <c r="P88" s="103">
        <f t="shared" si="20"/>
        <v>6.864844721016756E-3</v>
      </c>
      <c r="Q88" s="119">
        <f t="shared" si="21"/>
        <v>1.967869982504535E-5</v>
      </c>
      <c r="R88" s="103">
        <f>IF('SMMA 2022 AF2024'!F92="Não",0,UC_IAPM!B85)</f>
        <v>0</v>
      </c>
      <c r="S88" s="103">
        <f t="shared" si="22"/>
        <v>0</v>
      </c>
      <c r="T88" s="120">
        <f t="shared" si="23"/>
        <v>0</v>
      </c>
    </row>
    <row r="89" spans="1:20" x14ac:dyDescent="0.2">
      <c r="A89" t="s">
        <v>84</v>
      </c>
      <c r="B89" s="110">
        <v>5</v>
      </c>
      <c r="C89" s="103">
        <v>0</v>
      </c>
      <c r="D89" s="103">
        <f t="shared" si="12"/>
        <v>0</v>
      </c>
      <c r="E89" s="123">
        <f t="shared" si="13"/>
        <v>0</v>
      </c>
      <c r="F89" s="103">
        <f>IF('SMMA 2022 AF2024'!F93="Não",0,'Esgoto - ITE'!B86)</f>
        <v>0</v>
      </c>
      <c r="G89" s="103">
        <f t="shared" si="14"/>
        <v>0</v>
      </c>
      <c r="H89" s="122">
        <f t="shared" si="15"/>
        <v>0</v>
      </c>
      <c r="I89" s="103">
        <f>IF('SMMA 2022 AF2024'!F93="Não",0,'Resíduos sólidos - IDR e IRV'!B86)</f>
        <v>15</v>
      </c>
      <c r="J89" s="103">
        <f t="shared" si="16"/>
        <v>15.75</v>
      </c>
      <c r="K89" s="121">
        <f t="shared" si="17"/>
        <v>1.7687019597386167E-2</v>
      </c>
      <c r="L89" s="103">
        <f>IF('SMMA 2022 AF2024'!F93="Não",0,'Resíduos sólidos - IDR e IRV'!C86)</f>
        <v>0</v>
      </c>
      <c r="M89" s="103">
        <f t="shared" si="18"/>
        <v>0</v>
      </c>
      <c r="N89" s="118">
        <f t="shared" si="19"/>
        <v>0</v>
      </c>
      <c r="O89" s="103">
        <f>IF('SMMA 2022 AF2024'!F93="Não",0,UCs_IAP!B86)</f>
        <v>0.58508945294173786</v>
      </c>
      <c r="P89" s="103">
        <f t="shared" si="20"/>
        <v>0.61434392558882478</v>
      </c>
      <c r="Q89" s="119">
        <f t="shared" si="21"/>
        <v>1.7610725649759343E-3</v>
      </c>
      <c r="R89" s="103">
        <f>IF('SMMA 2022 AF2024'!F93="Não",0,UC_IAPM!B86)</f>
        <v>0.58455472396193708</v>
      </c>
      <c r="S89" s="103">
        <f t="shared" si="22"/>
        <v>0.6137824601600339</v>
      </c>
      <c r="T89" s="120">
        <f t="shared" si="23"/>
        <v>7.5478880123003751E-3</v>
      </c>
    </row>
    <row r="90" spans="1:20" x14ac:dyDescent="0.2">
      <c r="A90" t="s">
        <v>85</v>
      </c>
      <c r="B90" s="110">
        <v>3.5</v>
      </c>
      <c r="C90" s="103">
        <v>0</v>
      </c>
      <c r="D90" s="103">
        <f t="shared" si="12"/>
        <v>0</v>
      </c>
      <c r="E90" s="123">
        <f t="shared" si="13"/>
        <v>0</v>
      </c>
      <c r="F90" s="103">
        <f>IF('SMMA 2022 AF2024'!F94="Não",0,'Esgoto - ITE'!B87)</f>
        <v>0</v>
      </c>
      <c r="G90" s="103">
        <f t="shared" si="14"/>
        <v>0</v>
      </c>
      <c r="H90" s="122">
        <f t="shared" si="15"/>
        <v>0</v>
      </c>
      <c r="I90" s="103">
        <f>IF('SMMA 2022 AF2024'!F94="Não",0,'Resíduos sólidos - IDR e IRV'!B87)</f>
        <v>0</v>
      </c>
      <c r="J90" s="103">
        <f t="shared" si="16"/>
        <v>0</v>
      </c>
      <c r="K90" s="121">
        <f t="shared" si="17"/>
        <v>0</v>
      </c>
      <c r="L90" s="103">
        <f>IF('SMMA 2022 AF2024'!F94="Não",0,'Resíduos sólidos - IDR e IRV'!C87)</f>
        <v>0</v>
      </c>
      <c r="M90" s="103">
        <f t="shared" si="18"/>
        <v>0</v>
      </c>
      <c r="N90" s="118">
        <f t="shared" si="19"/>
        <v>0</v>
      </c>
      <c r="O90" s="103">
        <f>IF('SMMA 2022 AF2024'!F94="Não",0,UCs_IAP!B87)</f>
        <v>0</v>
      </c>
      <c r="P90" s="103">
        <f t="shared" si="20"/>
        <v>0</v>
      </c>
      <c r="Q90" s="119">
        <f t="shared" si="21"/>
        <v>0</v>
      </c>
      <c r="R90" s="103">
        <f>IF('SMMA 2022 AF2024'!F94="Não",0,UC_IAPM!B87)</f>
        <v>0</v>
      </c>
      <c r="S90" s="103">
        <f t="shared" si="22"/>
        <v>0</v>
      </c>
      <c r="T90" s="120">
        <f t="shared" si="23"/>
        <v>0</v>
      </c>
    </row>
    <row r="91" spans="1:20" x14ac:dyDescent="0.2">
      <c r="A91" t="s">
        <v>94</v>
      </c>
      <c r="B91" s="110">
        <v>0</v>
      </c>
      <c r="C91" s="103">
        <v>0</v>
      </c>
      <c r="D91" s="103">
        <f t="shared" si="12"/>
        <v>0</v>
      </c>
      <c r="E91" s="123">
        <f t="shared" si="13"/>
        <v>0</v>
      </c>
      <c r="F91" s="103">
        <f>IF('SMMA 2022 AF2024'!F95="Não",0,'Esgoto - ITE'!B88)</f>
        <v>0</v>
      </c>
      <c r="G91" s="103">
        <f t="shared" si="14"/>
        <v>0</v>
      </c>
      <c r="H91" s="122">
        <f t="shared" si="15"/>
        <v>0</v>
      </c>
      <c r="I91" s="103">
        <f>IF('SMMA 2022 AF2024'!F95="Não",0,'Resíduos sólidos - IDR e IRV'!B88)</f>
        <v>0</v>
      </c>
      <c r="J91" s="103">
        <f t="shared" si="16"/>
        <v>0</v>
      </c>
      <c r="K91" s="121">
        <f t="shared" si="17"/>
        <v>0</v>
      </c>
      <c r="L91" s="103">
        <f>IF('SMMA 2022 AF2024'!F95="Não",0,'Resíduos sólidos - IDR e IRV'!C88)</f>
        <v>0</v>
      </c>
      <c r="M91" s="103">
        <f t="shared" si="18"/>
        <v>0</v>
      </c>
      <c r="N91" s="118">
        <f t="shared" si="19"/>
        <v>0</v>
      </c>
      <c r="O91" s="103">
        <f>IF('SMMA 2022 AF2024'!F95="Não",0,UCs_IAP!B88)</f>
        <v>0</v>
      </c>
      <c r="P91" s="103">
        <f t="shared" si="20"/>
        <v>0</v>
      </c>
      <c r="Q91" s="119">
        <f t="shared" si="21"/>
        <v>0</v>
      </c>
      <c r="R91" s="103">
        <f>IF('SMMA 2022 AF2024'!F95="Não",0,UC_IAPM!B88)</f>
        <v>0</v>
      </c>
      <c r="S91" s="103">
        <f t="shared" si="22"/>
        <v>0</v>
      </c>
      <c r="T91" s="120">
        <f t="shared" si="23"/>
        <v>0</v>
      </c>
    </row>
    <row r="92" spans="1:20" x14ac:dyDescent="0.2">
      <c r="A92" t="s">
        <v>86</v>
      </c>
      <c r="B92" s="110">
        <v>6.5</v>
      </c>
      <c r="C92" s="103">
        <v>0</v>
      </c>
      <c r="D92" s="103">
        <f t="shared" si="12"/>
        <v>0</v>
      </c>
      <c r="E92" s="123">
        <f t="shared" si="13"/>
        <v>0</v>
      </c>
      <c r="F92" s="103">
        <f>IF('SMMA 2022 AF2024'!F96="Não",0,'Esgoto - ITE'!B89)</f>
        <v>0</v>
      </c>
      <c r="G92" s="103">
        <f t="shared" si="14"/>
        <v>0</v>
      </c>
      <c r="H92" s="122">
        <f t="shared" si="15"/>
        <v>0</v>
      </c>
      <c r="I92" s="103">
        <f>IF('SMMA 2022 AF2024'!F96="Não",0,'Resíduos sólidos - IDR e IRV'!B89)</f>
        <v>27</v>
      </c>
      <c r="J92" s="103">
        <f t="shared" si="16"/>
        <v>28.754999999999999</v>
      </c>
      <c r="K92" s="121">
        <f t="shared" si="17"/>
        <v>3.2291444350656458E-2</v>
      </c>
      <c r="L92" s="103">
        <f>IF('SMMA 2022 AF2024'!F96="Não",0,'Resíduos sólidos - IDR e IRV'!C89)</f>
        <v>0</v>
      </c>
      <c r="M92" s="103">
        <f t="shared" si="18"/>
        <v>0</v>
      </c>
      <c r="N92" s="118">
        <f t="shared" si="19"/>
        <v>0</v>
      </c>
      <c r="O92" s="103">
        <f>IF('SMMA 2022 AF2024'!F96="Não",0,UCs_IAP!B89)</f>
        <v>0.94839198527690927</v>
      </c>
      <c r="P92" s="103">
        <f t="shared" si="20"/>
        <v>1.0100374643199084</v>
      </c>
      <c r="Q92" s="119">
        <f t="shared" si="21"/>
        <v>2.8953639710961373E-3</v>
      </c>
      <c r="R92" s="103">
        <f>IF('SMMA 2022 AF2024'!F96="Não",0,UC_IAPM!B89)</f>
        <v>0.87289903361124555</v>
      </c>
      <c r="S92" s="103">
        <f t="shared" si="22"/>
        <v>0.92963747079597647</v>
      </c>
      <c r="T92" s="120">
        <f t="shared" si="23"/>
        <v>1.1432062623256901E-2</v>
      </c>
    </row>
    <row r="93" spans="1:20" x14ac:dyDescent="0.2">
      <c r="A93" t="s">
        <v>87</v>
      </c>
      <c r="B93" s="110">
        <v>2.5</v>
      </c>
      <c r="C93" s="103">
        <v>0</v>
      </c>
      <c r="D93" s="103">
        <f t="shared" si="12"/>
        <v>0</v>
      </c>
      <c r="E93" s="123">
        <f t="shared" si="13"/>
        <v>0</v>
      </c>
      <c r="F93" s="103">
        <f>IF('SMMA 2022 AF2024'!F97="Não",0,'Esgoto - ITE'!B90)</f>
        <v>0</v>
      </c>
      <c r="G93" s="103">
        <f t="shared" si="14"/>
        <v>0</v>
      </c>
      <c r="H93" s="122">
        <f t="shared" si="15"/>
        <v>0</v>
      </c>
      <c r="I93" s="103">
        <f>IF('SMMA 2022 AF2024'!F97="Não",0,'Resíduos sólidos - IDR e IRV'!B90)</f>
        <v>0</v>
      </c>
      <c r="J93" s="103">
        <f t="shared" si="16"/>
        <v>0</v>
      </c>
      <c r="K93" s="121">
        <f t="shared" si="17"/>
        <v>0</v>
      </c>
      <c r="L93" s="103">
        <f>IF('SMMA 2022 AF2024'!F97="Não",0,'Resíduos sólidos - IDR e IRV'!C90)</f>
        <v>0</v>
      </c>
      <c r="M93" s="103">
        <f t="shared" si="18"/>
        <v>0</v>
      </c>
      <c r="N93" s="118">
        <f t="shared" si="19"/>
        <v>0</v>
      </c>
      <c r="O93" s="103">
        <f>IF('SMMA 2022 AF2024'!F97="Não",0,UCs_IAP!B90)</f>
        <v>0</v>
      </c>
      <c r="P93" s="103">
        <f t="shared" si="20"/>
        <v>0</v>
      </c>
      <c r="Q93" s="119">
        <f t="shared" si="21"/>
        <v>0</v>
      </c>
      <c r="R93" s="103">
        <f>IF('SMMA 2022 AF2024'!F97="Não",0,UC_IAPM!B90)</f>
        <v>0</v>
      </c>
      <c r="S93" s="103">
        <f t="shared" si="22"/>
        <v>0</v>
      </c>
      <c r="T93" s="120">
        <f t="shared" si="23"/>
        <v>0</v>
      </c>
    </row>
    <row r="94" spans="1:20" x14ac:dyDescent="0.2">
      <c r="A94" t="s">
        <v>88</v>
      </c>
      <c r="B94" s="110">
        <v>0</v>
      </c>
      <c r="C94" s="103">
        <v>0</v>
      </c>
      <c r="D94" s="103">
        <f t="shared" si="12"/>
        <v>0</v>
      </c>
      <c r="E94" s="123">
        <f t="shared" si="13"/>
        <v>0</v>
      </c>
      <c r="F94" s="103">
        <f>IF('SMMA 2022 AF2024'!F98="Não",0,'Esgoto - ITE'!B91)</f>
        <v>0</v>
      </c>
      <c r="G94" s="103">
        <f t="shared" si="14"/>
        <v>0</v>
      </c>
      <c r="H94" s="122">
        <f t="shared" si="15"/>
        <v>0</v>
      </c>
      <c r="I94" s="103">
        <f>IF('SMMA 2022 AF2024'!F98="Não",0,'Resíduos sólidos - IDR e IRV'!B91)</f>
        <v>0</v>
      </c>
      <c r="J94" s="103">
        <f t="shared" si="16"/>
        <v>0</v>
      </c>
      <c r="K94" s="121">
        <f t="shared" si="17"/>
        <v>0</v>
      </c>
      <c r="L94" s="103">
        <f>IF('SMMA 2022 AF2024'!F98="Não",0,'Resíduos sólidos - IDR e IRV'!C91)</f>
        <v>0</v>
      </c>
      <c r="M94" s="103">
        <f t="shared" si="18"/>
        <v>0</v>
      </c>
      <c r="N94" s="118">
        <f t="shared" si="19"/>
        <v>0</v>
      </c>
      <c r="O94" s="103">
        <f>IF('SMMA 2022 AF2024'!F98="Não",0,UCs_IAP!B91)</f>
        <v>0</v>
      </c>
      <c r="P94" s="103">
        <f t="shared" si="20"/>
        <v>0</v>
      </c>
      <c r="Q94" s="119">
        <f t="shared" si="21"/>
        <v>0</v>
      </c>
      <c r="R94" s="103">
        <f>IF('SMMA 2022 AF2024'!F98="Não",0,UC_IAPM!B91)</f>
        <v>0</v>
      </c>
      <c r="S94" s="103">
        <f t="shared" si="22"/>
        <v>0</v>
      </c>
      <c r="T94" s="120">
        <f t="shared" si="23"/>
        <v>0</v>
      </c>
    </row>
    <row r="95" spans="1:20" x14ac:dyDescent="0.2">
      <c r="A95" t="s">
        <v>89</v>
      </c>
      <c r="B95" s="110">
        <v>2.5</v>
      </c>
      <c r="C95" s="103">
        <v>0</v>
      </c>
      <c r="D95" s="103">
        <f t="shared" si="12"/>
        <v>0</v>
      </c>
      <c r="E95" s="123">
        <f t="shared" si="13"/>
        <v>0</v>
      </c>
      <c r="F95" s="103">
        <f>IF('SMMA 2022 AF2024'!F99="Não",0,'Esgoto - ITE'!B92)</f>
        <v>19.268071899650845</v>
      </c>
      <c r="G95" s="103">
        <f t="shared" si="14"/>
        <v>19.749773697142118</v>
      </c>
      <c r="H95" s="122">
        <f t="shared" si="15"/>
        <v>7.5673545172421251E-3</v>
      </c>
      <c r="I95" s="103">
        <f>IF('SMMA 2022 AF2024'!F99="Não",0,'Resíduos sólidos - IDR e IRV'!B92)</f>
        <v>22</v>
      </c>
      <c r="J95" s="103">
        <f t="shared" si="16"/>
        <v>22.55</v>
      </c>
      <c r="K95" s="121">
        <f t="shared" si="17"/>
        <v>2.5323320121971939E-2</v>
      </c>
      <c r="L95" s="103">
        <f>IF('SMMA 2022 AF2024'!F99="Não",0,'Resíduos sólidos - IDR e IRV'!C92)</f>
        <v>0</v>
      </c>
      <c r="M95" s="103">
        <f t="shared" si="18"/>
        <v>0</v>
      </c>
      <c r="N95" s="118">
        <f t="shared" si="19"/>
        <v>0</v>
      </c>
      <c r="O95" s="103">
        <f>IF('SMMA 2022 AF2024'!F99="Não",0,UCs_IAP!B92)</f>
        <v>0.3190490328133232</v>
      </c>
      <c r="P95" s="103">
        <f t="shared" si="20"/>
        <v>0.32702525863365628</v>
      </c>
      <c r="Q95" s="119">
        <f t="shared" si="21"/>
        <v>9.374475551001811E-4</v>
      </c>
      <c r="R95" s="103">
        <f>IF('SMMA 2022 AF2024'!F99="Não",0,UC_IAPM!B92)</f>
        <v>0</v>
      </c>
      <c r="S95" s="103">
        <f t="shared" si="22"/>
        <v>0</v>
      </c>
      <c r="T95" s="120">
        <f t="shared" si="23"/>
        <v>0</v>
      </c>
    </row>
    <row r="96" spans="1:20" x14ac:dyDescent="0.2">
      <c r="A96" t="s">
        <v>90</v>
      </c>
      <c r="B96" s="110">
        <v>6</v>
      </c>
      <c r="C96" s="103">
        <v>0</v>
      </c>
      <c r="D96" s="103">
        <f t="shared" si="12"/>
        <v>0</v>
      </c>
      <c r="E96" s="132">
        <f t="shared" si="13"/>
        <v>0</v>
      </c>
      <c r="F96" s="103">
        <f>IF('SMMA 2022 AF2024'!F100="Não",0,'Esgoto - ITE'!B93)</f>
        <v>90.455049944506101</v>
      </c>
      <c r="G96" s="103">
        <f t="shared" si="14"/>
        <v>95.882352941176464</v>
      </c>
      <c r="H96" s="133">
        <f t="shared" si="15"/>
        <v>3.6738433957762745E-2</v>
      </c>
      <c r="I96" s="103">
        <f>IF('SMMA 2022 AF2024'!F100="Não",0,'Resíduos sólidos - IDR e IRV'!B93)</f>
        <v>8</v>
      </c>
      <c r="J96" s="103">
        <f t="shared" si="16"/>
        <v>8.48</v>
      </c>
      <c r="K96" s="134">
        <f t="shared" si="17"/>
        <v>9.5229159483069641E-3</v>
      </c>
      <c r="L96" s="103">
        <f>IF('SMMA 2022 AF2024'!F100="Não",0,'Resíduos sólidos - IDR e IRV'!C93)</f>
        <v>0</v>
      </c>
      <c r="M96" s="103">
        <f t="shared" si="18"/>
        <v>0</v>
      </c>
      <c r="N96" s="135">
        <f t="shared" si="19"/>
        <v>0</v>
      </c>
      <c r="O96" s="103">
        <f>IF('SMMA 2022 AF2024'!F100="Não",0,UCs_IAP!B93)</f>
        <v>2.4689498974732138</v>
      </c>
      <c r="P96" s="103">
        <f t="shared" si="20"/>
        <v>2.6170868913216068</v>
      </c>
      <c r="Q96" s="119">
        <f t="shared" si="21"/>
        <v>7.5021168640142469E-3</v>
      </c>
      <c r="R96" s="103">
        <f>IF('SMMA 2022 AF2024'!F100="Não",0,UC_IAPM!B93)</f>
        <v>2.3747923897372534</v>
      </c>
      <c r="S96" s="103">
        <f t="shared" si="22"/>
        <v>2.5172799331214888</v>
      </c>
      <c r="T96" s="120">
        <f t="shared" si="23"/>
        <v>3.0955832504333852E-2</v>
      </c>
    </row>
    <row r="97" spans="1:20" x14ac:dyDescent="0.2">
      <c r="A97" t="s">
        <v>137</v>
      </c>
      <c r="B97">
        <f>SUM(B5:B96)</f>
        <v>317</v>
      </c>
      <c r="C97" s="103">
        <f>SUM(C5:C96)</f>
        <v>0.56777590877016004</v>
      </c>
      <c r="D97" s="103">
        <f>SUM(D5:D96)</f>
        <v>0.58471141198975274</v>
      </c>
      <c r="E97" s="123">
        <f>SUM(E5:E96)</f>
        <v>1</v>
      </c>
      <c r="F97" s="115">
        <f>SUM(F5:F96)</f>
        <v>2511.9953281874805</v>
      </c>
      <c r="G97" s="103">
        <f>ROUND(SUM(G5:G96),3)</f>
        <v>2609.8649999999998</v>
      </c>
      <c r="H97" s="122">
        <f t="shared" ref="H97" si="24">SUM(H5:H96)</f>
        <v>0.99999986852269929</v>
      </c>
      <c r="I97" s="103">
        <f t="shared" ref="I97" si="25">SUM(I5:I96)</f>
        <v>858.34</v>
      </c>
      <c r="J97" s="103">
        <f t="shared" ref="J97:K97" si="26">SUM(J5:J96)</f>
        <v>890.48354999999981</v>
      </c>
      <c r="K97" s="121">
        <f t="shared" si="26"/>
        <v>1.0000000000000002</v>
      </c>
      <c r="L97" s="103">
        <f t="shared" ref="L97" si="27">SUM(L5:L96)</f>
        <v>8</v>
      </c>
      <c r="M97" s="103">
        <f t="shared" ref="M97:N97" si="28">SUM(M5:M96)</f>
        <v>8.2449999999999992</v>
      </c>
      <c r="N97" s="118">
        <f t="shared" si="28"/>
        <v>1.0000000000000002</v>
      </c>
      <c r="O97" s="103">
        <f t="shared" ref="O97" si="29">SUM(O5:O96)</f>
        <v>334.99890889981765</v>
      </c>
      <c r="P97" s="103">
        <f t="shared" ref="P97" si="30">SUM(P5:P96)</f>
        <v>348.84645744124691</v>
      </c>
      <c r="Q97" s="119">
        <f t="shared" ref="Q97" si="31">SUM(Q5:Q96)</f>
        <v>0.99999999999999967</v>
      </c>
      <c r="R97" s="103">
        <f t="shared" ref="R97" si="32">SUM(R5:R96)</f>
        <v>78.031878484113207</v>
      </c>
      <c r="S97" s="103">
        <f t="shared" ref="S97:T97" si="33">SUM(S5:S96)</f>
        <v>81.318437576151979</v>
      </c>
      <c r="T97" s="120">
        <f t="shared" si="33"/>
        <v>0.99999999999999967</v>
      </c>
    </row>
    <row r="99" spans="1:20" x14ac:dyDescent="0.2">
      <c r="G99" s="4"/>
      <c r="H99" s="103"/>
      <c r="I99" s="116"/>
    </row>
    <row r="101" spans="1:20" x14ac:dyDescent="0.2">
      <c r="H101" s="102"/>
      <c r="I101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3</vt:i4>
      </vt:variant>
    </vt:vector>
  </HeadingPairs>
  <TitlesOfParts>
    <vt:vector size="13" baseType="lpstr">
      <vt:lpstr>Definições</vt:lpstr>
      <vt:lpstr>População urbana 2010</vt:lpstr>
      <vt:lpstr>SMMA 2022 AF2024</vt:lpstr>
      <vt:lpstr>Mananciais - IMA</vt:lpstr>
      <vt:lpstr>Esgoto - ITE</vt:lpstr>
      <vt:lpstr>Resíduos sólidos - IDR e IRV</vt:lpstr>
      <vt:lpstr>UCs_IAP</vt:lpstr>
      <vt:lpstr>UC_IAPM</vt:lpstr>
      <vt:lpstr>VA IQSMMA</vt:lpstr>
      <vt:lpstr>indice_final_conservação</vt:lpstr>
      <vt:lpstr>indice_final_conservação!Area_de_impressao</vt:lpstr>
      <vt:lpstr>'SMMA 2022 AF2024'!Area_de_impressao</vt:lpstr>
      <vt:lpstr>'SMMA 2022 AF2024'!Titulos_de_impressao</vt:lpstr>
    </vt:vector>
  </TitlesOfParts>
  <Company>CIDE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</dc:creator>
  <cp:lastModifiedBy>Yuri G. Maia</cp:lastModifiedBy>
  <cp:lastPrinted>2021-09-03T19:48:17Z</cp:lastPrinted>
  <dcterms:created xsi:type="dcterms:W3CDTF">2010-06-16T17:43:13Z</dcterms:created>
  <dcterms:modified xsi:type="dcterms:W3CDTF">2023-06-20T18:46:18Z</dcterms:modified>
</cp:coreProperties>
</file>