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EEP\COPRUA\2023\ICMS Ecológico ano 2023 AF 2024\1 Provisório\4 Planilhas recebidas pós Analises\"/>
    </mc:Choice>
  </mc:AlternateContent>
  <xr:revisionPtr revIDLastSave="0" documentId="13_ncr:1_{4F11BCAD-139E-4798-824D-C7A6910F1D31}" xr6:coauthVersionLast="47" xr6:coauthVersionMax="47" xr10:uidLastSave="{00000000-0000-0000-0000-000000000000}"/>
  <bookViews>
    <workbookView xWindow="-120" yWindow="-120" windowWidth="29040" windowHeight="15840" tabRatio="713" firstSheet="2" activeTab="2" xr2:uid="{00000000-000D-0000-FFFF-FFFF00000000}"/>
  </bookViews>
  <sheets>
    <sheet name="Dom. moradores" sheetId="14" state="hidden" r:id="rId1"/>
    <sheet name="base_dados" sheetId="11" state="hidden" r:id="rId2"/>
    <sheet name="Planilha de Calculo - IRV" sheetId="27" r:id="rId3"/>
    <sheet name="base_dados (Vazadouro)" sheetId="24" r:id="rId4"/>
    <sheet name="OV 2019 AF 2020 " sheetId="22" state="hidden" r:id="rId5"/>
    <sheet name="calculos" sheetId="17" state="hidden" r:id="rId6"/>
    <sheet name="IrDL e IrRV" sheetId="18" state="hidden" r:id="rId7"/>
  </sheets>
  <definedNames>
    <definedName name="_xlnm._FilterDatabase" localSheetId="1" hidden="1">base_dados!$A$5:$AL$97</definedName>
    <definedName name="_xlnm._FilterDatabase" localSheetId="3" hidden="1">'base_dados (Vazadouro)'!$A$5:$W$97</definedName>
    <definedName name="_xlnm._FilterDatabase" localSheetId="4" hidden="1">'OV 2019 AF 2020 '!$A$1:$I$97</definedName>
  </definedNames>
  <calcPr calcId="191029"/>
</workbook>
</file>

<file path=xl/calcChain.xml><?xml version="1.0" encoding="utf-8"?>
<calcChain xmlns="http://schemas.openxmlformats.org/spreadsheetml/2006/main">
  <c r="B3" i="27" l="1"/>
  <c r="B14" i="27"/>
  <c r="B25" i="27"/>
  <c r="B58" i="27"/>
  <c r="B66" i="27"/>
  <c r="B2" i="27"/>
  <c r="G6" i="24"/>
  <c r="H6" i="24"/>
  <c r="I6" i="24"/>
  <c r="G7" i="24"/>
  <c r="H7" i="24"/>
  <c r="I7" i="24"/>
  <c r="G8" i="24"/>
  <c r="H8" i="24"/>
  <c r="I8" i="24"/>
  <c r="G9" i="24"/>
  <c r="H9" i="24"/>
  <c r="I9" i="24"/>
  <c r="G10" i="24"/>
  <c r="H10" i="24"/>
  <c r="I10" i="24"/>
  <c r="G11" i="24"/>
  <c r="H11" i="24"/>
  <c r="I11" i="24"/>
  <c r="G12" i="24"/>
  <c r="H12" i="24"/>
  <c r="I12" i="24"/>
  <c r="G13" i="24"/>
  <c r="H13" i="24"/>
  <c r="I13" i="24"/>
  <c r="G14" i="24"/>
  <c r="H14" i="24"/>
  <c r="I14" i="24"/>
  <c r="G15" i="24"/>
  <c r="H15" i="24"/>
  <c r="I15" i="24"/>
  <c r="G16" i="24"/>
  <c r="H16" i="24"/>
  <c r="I16" i="24"/>
  <c r="G17" i="24"/>
  <c r="H17" i="24"/>
  <c r="I17" i="24"/>
  <c r="G18" i="24"/>
  <c r="H18" i="24"/>
  <c r="I18" i="24"/>
  <c r="G19" i="24"/>
  <c r="H19" i="24"/>
  <c r="I19" i="24"/>
  <c r="G20" i="24"/>
  <c r="H20" i="24"/>
  <c r="I20" i="24"/>
  <c r="G21" i="24"/>
  <c r="H21" i="24"/>
  <c r="I21" i="24"/>
  <c r="G22" i="24"/>
  <c r="H22" i="24"/>
  <c r="I22" i="24"/>
  <c r="G23" i="24"/>
  <c r="H23" i="24"/>
  <c r="I23" i="24"/>
  <c r="G24" i="24"/>
  <c r="H24" i="24"/>
  <c r="I24" i="24"/>
  <c r="G25" i="24"/>
  <c r="H25" i="24"/>
  <c r="I25" i="24"/>
  <c r="G26" i="24"/>
  <c r="H26" i="24"/>
  <c r="I26" i="24"/>
  <c r="G27" i="24"/>
  <c r="H27" i="24"/>
  <c r="I27" i="24"/>
  <c r="G28" i="24"/>
  <c r="H28" i="24"/>
  <c r="I28" i="24"/>
  <c r="G29" i="24"/>
  <c r="H29" i="24"/>
  <c r="I29" i="24"/>
  <c r="G30" i="24"/>
  <c r="H30" i="24"/>
  <c r="I30" i="24"/>
  <c r="G31" i="24"/>
  <c r="H31" i="24"/>
  <c r="I31" i="24"/>
  <c r="G32" i="24"/>
  <c r="H32" i="24"/>
  <c r="I32" i="24"/>
  <c r="G33" i="24"/>
  <c r="H33" i="24"/>
  <c r="I33" i="24"/>
  <c r="G34" i="24"/>
  <c r="H34" i="24"/>
  <c r="I34" i="24"/>
  <c r="G35" i="24"/>
  <c r="H35" i="24"/>
  <c r="I35" i="24"/>
  <c r="G36" i="24"/>
  <c r="H36" i="24"/>
  <c r="I36" i="24"/>
  <c r="G37" i="24"/>
  <c r="H37" i="24"/>
  <c r="I37" i="24"/>
  <c r="G38" i="24"/>
  <c r="H38" i="24"/>
  <c r="I38" i="24"/>
  <c r="G39" i="24"/>
  <c r="H39" i="24"/>
  <c r="I39" i="24"/>
  <c r="G40" i="24"/>
  <c r="H40" i="24"/>
  <c r="I40" i="24"/>
  <c r="G41" i="24"/>
  <c r="H41" i="24"/>
  <c r="I41" i="24"/>
  <c r="G42" i="24"/>
  <c r="H42" i="24"/>
  <c r="I42" i="24"/>
  <c r="G43" i="24"/>
  <c r="H43" i="24"/>
  <c r="I43" i="24"/>
  <c r="G44" i="24"/>
  <c r="H44" i="24"/>
  <c r="I44" i="24"/>
  <c r="G45" i="24"/>
  <c r="H45" i="24"/>
  <c r="I45" i="24"/>
  <c r="G46" i="24"/>
  <c r="H46" i="24"/>
  <c r="I46" i="24"/>
  <c r="G47" i="24"/>
  <c r="H47" i="24"/>
  <c r="I47" i="24"/>
  <c r="G48" i="24"/>
  <c r="H48" i="24"/>
  <c r="I48" i="24"/>
  <c r="G49" i="24"/>
  <c r="H49" i="24"/>
  <c r="I49" i="24"/>
  <c r="G50" i="24"/>
  <c r="H50" i="24"/>
  <c r="I50" i="24"/>
  <c r="G51" i="24"/>
  <c r="H51" i="24"/>
  <c r="I51" i="24"/>
  <c r="G52" i="24"/>
  <c r="H52" i="24"/>
  <c r="I52" i="24"/>
  <c r="G53" i="24"/>
  <c r="H53" i="24"/>
  <c r="I53" i="24"/>
  <c r="G54" i="24"/>
  <c r="H54" i="24"/>
  <c r="I54" i="24"/>
  <c r="G55" i="24"/>
  <c r="H55" i="24"/>
  <c r="I55" i="24"/>
  <c r="G56" i="24"/>
  <c r="H56" i="24"/>
  <c r="I56" i="24"/>
  <c r="G57" i="24"/>
  <c r="H57" i="24"/>
  <c r="I57" i="24"/>
  <c r="G58" i="24"/>
  <c r="H58" i="24"/>
  <c r="I58" i="24"/>
  <c r="G59" i="24"/>
  <c r="H59" i="24"/>
  <c r="I59" i="24"/>
  <c r="G60" i="24"/>
  <c r="H60" i="24"/>
  <c r="I60" i="24"/>
  <c r="G61" i="24"/>
  <c r="H61" i="24"/>
  <c r="I61" i="24"/>
  <c r="G62" i="24"/>
  <c r="H62" i="24"/>
  <c r="I62" i="24"/>
  <c r="G63" i="24"/>
  <c r="H63" i="24"/>
  <c r="I63" i="24"/>
  <c r="G64" i="24"/>
  <c r="H64" i="24"/>
  <c r="I64" i="24"/>
  <c r="G65" i="24"/>
  <c r="H65" i="24"/>
  <c r="I65" i="24"/>
  <c r="G66" i="24"/>
  <c r="H66" i="24"/>
  <c r="I66" i="24"/>
  <c r="G67" i="24"/>
  <c r="H67" i="24"/>
  <c r="I67" i="24"/>
  <c r="G68" i="24"/>
  <c r="H68" i="24"/>
  <c r="I68" i="24"/>
  <c r="G69" i="24"/>
  <c r="H69" i="24"/>
  <c r="I69" i="24"/>
  <c r="G70" i="24"/>
  <c r="H70" i="24"/>
  <c r="I70" i="24"/>
  <c r="G71" i="24"/>
  <c r="H71" i="24"/>
  <c r="I71" i="24"/>
  <c r="G72" i="24"/>
  <c r="H72" i="24"/>
  <c r="I72" i="24"/>
  <c r="G73" i="24"/>
  <c r="H73" i="24"/>
  <c r="I73" i="24"/>
  <c r="G74" i="24"/>
  <c r="H74" i="24"/>
  <c r="I74" i="24"/>
  <c r="G75" i="24"/>
  <c r="H75" i="24"/>
  <c r="I75" i="24"/>
  <c r="G76" i="24"/>
  <c r="H76" i="24"/>
  <c r="I76" i="24"/>
  <c r="G77" i="24"/>
  <c r="B73" i="27" s="1"/>
  <c r="H77" i="24"/>
  <c r="I77" i="24"/>
  <c r="G78" i="24"/>
  <c r="H78" i="24"/>
  <c r="I78" i="24"/>
  <c r="G79" i="24"/>
  <c r="H79" i="24"/>
  <c r="I79" i="24"/>
  <c r="G80" i="24"/>
  <c r="H80" i="24"/>
  <c r="I80" i="24"/>
  <c r="G81" i="24"/>
  <c r="B77" i="27" s="1"/>
  <c r="H81" i="24"/>
  <c r="I81" i="24"/>
  <c r="G82" i="24"/>
  <c r="H82" i="24"/>
  <c r="I82" i="24"/>
  <c r="G83" i="24"/>
  <c r="H83" i="24"/>
  <c r="I83" i="24"/>
  <c r="G84" i="24"/>
  <c r="H84" i="24"/>
  <c r="I84" i="24"/>
  <c r="G85" i="24"/>
  <c r="H85" i="24"/>
  <c r="I85" i="24"/>
  <c r="G86" i="24"/>
  <c r="H86" i="24"/>
  <c r="I86" i="24"/>
  <c r="G87" i="24"/>
  <c r="H87" i="24"/>
  <c r="I87" i="24"/>
  <c r="G88" i="24"/>
  <c r="H88" i="24"/>
  <c r="I88" i="24"/>
  <c r="G89" i="24"/>
  <c r="H89" i="24"/>
  <c r="I89" i="24"/>
  <c r="G90" i="24"/>
  <c r="H90" i="24"/>
  <c r="I90" i="24"/>
  <c r="G91" i="24"/>
  <c r="H91" i="24"/>
  <c r="I91" i="24"/>
  <c r="G92" i="24"/>
  <c r="H92" i="24"/>
  <c r="I92" i="24"/>
  <c r="G93" i="24"/>
  <c r="H93" i="24"/>
  <c r="I93" i="24"/>
  <c r="G94" i="24"/>
  <c r="H94" i="24"/>
  <c r="I94" i="24"/>
  <c r="G95" i="24"/>
  <c r="H95" i="24"/>
  <c r="I95" i="24"/>
  <c r="G96" i="24"/>
  <c r="H96" i="24"/>
  <c r="I96" i="24"/>
  <c r="G97" i="24"/>
  <c r="H97" i="24"/>
  <c r="I97" i="24"/>
  <c r="B42" i="27" l="1"/>
  <c r="B20" i="27"/>
  <c r="B10" i="27"/>
  <c r="B37" i="27"/>
  <c r="B75" i="27"/>
  <c r="B67" i="27"/>
  <c r="B28" i="27"/>
  <c r="B45" i="27"/>
  <c r="B17" i="27"/>
  <c r="B59" i="27"/>
  <c r="B86" i="27"/>
  <c r="B54" i="27"/>
  <c r="B30" i="27"/>
  <c r="B8" i="27"/>
  <c r="B11" i="27"/>
  <c r="B40" i="27"/>
  <c r="B70" i="27"/>
  <c r="B51" i="27"/>
  <c r="B93" i="27"/>
  <c r="B79" i="27"/>
  <c r="B83" i="27"/>
  <c r="B82" i="27"/>
  <c r="B74" i="27"/>
  <c r="B65" i="27"/>
  <c r="B56" i="27"/>
  <c r="B55" i="27"/>
  <c r="B50" i="27"/>
  <c r="B90" i="27"/>
  <c r="B89" i="27"/>
  <c r="B87" i="27"/>
  <c r="B84" i="27"/>
  <c r="B72" i="27"/>
  <c r="B64" i="27"/>
  <c r="B47" i="27"/>
  <c r="B43" i="27"/>
  <c r="B36" i="27"/>
  <c r="B34" i="27"/>
  <c r="B21" i="27"/>
  <c r="B31" i="27"/>
  <c r="B16" i="27"/>
  <c r="B12" i="27"/>
  <c r="B5" i="27"/>
  <c r="E92" i="18"/>
  <c r="E67" i="18"/>
  <c r="F93" i="22" l="1"/>
  <c r="G93" i="22" s="1"/>
  <c r="H93" i="22" s="1"/>
  <c r="F92" i="22"/>
  <c r="G92" i="22" s="1"/>
  <c r="H92" i="22" s="1"/>
  <c r="F91" i="22"/>
  <c r="G91" i="22" s="1"/>
  <c r="H91" i="22" s="1"/>
  <c r="F90" i="22"/>
  <c r="G90" i="22" s="1"/>
  <c r="H90" i="22" s="1"/>
  <c r="F89" i="22"/>
  <c r="G89" i="22" s="1"/>
  <c r="H89" i="22" s="1"/>
  <c r="F88" i="22"/>
  <c r="G88" i="22" s="1"/>
  <c r="H88" i="22" s="1"/>
  <c r="F87" i="22"/>
  <c r="G87" i="22" s="1"/>
  <c r="H87" i="22" s="1"/>
  <c r="F86" i="22"/>
  <c r="G86" i="22" s="1"/>
  <c r="H86" i="22" s="1"/>
  <c r="F85" i="22"/>
  <c r="G85" i="22" s="1"/>
  <c r="H85" i="22" s="1"/>
  <c r="F84" i="22"/>
  <c r="G84" i="22" s="1"/>
  <c r="H84" i="22" s="1"/>
  <c r="F83" i="22"/>
  <c r="G83" i="22" s="1"/>
  <c r="H83" i="22" s="1"/>
  <c r="F82" i="22"/>
  <c r="G82" i="22" s="1"/>
  <c r="H82" i="22" s="1"/>
  <c r="F81" i="22"/>
  <c r="G81" i="22" s="1"/>
  <c r="H81" i="22" s="1"/>
  <c r="F80" i="22"/>
  <c r="G80" i="22" s="1"/>
  <c r="H80" i="22" s="1"/>
  <c r="F79" i="22"/>
  <c r="G79" i="22" s="1"/>
  <c r="H79" i="22" s="1"/>
  <c r="F78" i="22"/>
  <c r="G78" i="22" s="1"/>
  <c r="H78" i="22" s="1"/>
  <c r="F77" i="22"/>
  <c r="G77" i="22" s="1"/>
  <c r="H77" i="22" s="1"/>
  <c r="F76" i="22"/>
  <c r="G76" i="22" s="1"/>
  <c r="H76" i="22" s="1"/>
  <c r="F75" i="22"/>
  <c r="G75" i="22" s="1"/>
  <c r="H75" i="22" s="1"/>
  <c r="F74" i="22"/>
  <c r="G74" i="22" s="1"/>
  <c r="H74" i="22" s="1"/>
  <c r="F73" i="22"/>
  <c r="G73" i="22" s="1"/>
  <c r="H73" i="22" s="1"/>
  <c r="F72" i="22"/>
  <c r="G72" i="22" s="1"/>
  <c r="H72" i="22" s="1"/>
  <c r="F71" i="22"/>
  <c r="G71" i="22" s="1"/>
  <c r="H71" i="22" s="1"/>
  <c r="F70" i="22"/>
  <c r="G70" i="22" s="1"/>
  <c r="H70" i="22" s="1"/>
  <c r="F69" i="22"/>
  <c r="G69" i="22" s="1"/>
  <c r="H69" i="22" s="1"/>
  <c r="F68" i="22"/>
  <c r="G68" i="22" s="1"/>
  <c r="H68" i="22" s="1"/>
  <c r="F67" i="22"/>
  <c r="G67" i="22" s="1"/>
  <c r="H67" i="22" s="1"/>
  <c r="F66" i="22"/>
  <c r="G66" i="22" s="1"/>
  <c r="H66" i="22" s="1"/>
  <c r="F65" i="22"/>
  <c r="G65" i="22" s="1"/>
  <c r="H65" i="22" s="1"/>
  <c r="F64" i="22"/>
  <c r="G64" i="22" s="1"/>
  <c r="H64" i="22" s="1"/>
  <c r="F63" i="22"/>
  <c r="G63" i="22" s="1"/>
  <c r="H63" i="22" s="1"/>
  <c r="F62" i="22"/>
  <c r="G62" i="22" s="1"/>
  <c r="H62" i="22" s="1"/>
  <c r="F61" i="22"/>
  <c r="G61" i="22" s="1"/>
  <c r="H61" i="22" s="1"/>
  <c r="F60" i="22"/>
  <c r="G60" i="22" s="1"/>
  <c r="H60" i="22" s="1"/>
  <c r="F59" i="22"/>
  <c r="G59" i="22" s="1"/>
  <c r="H59" i="22" s="1"/>
  <c r="F58" i="22"/>
  <c r="G58" i="22" s="1"/>
  <c r="H58" i="22" s="1"/>
  <c r="F57" i="22"/>
  <c r="G57" i="22" s="1"/>
  <c r="H57" i="22" s="1"/>
  <c r="F56" i="22"/>
  <c r="G56" i="22" s="1"/>
  <c r="H56" i="22" s="1"/>
  <c r="F55" i="22"/>
  <c r="G55" i="22" s="1"/>
  <c r="H55" i="22" s="1"/>
  <c r="F54" i="22"/>
  <c r="G54" i="22" s="1"/>
  <c r="H54" i="22" s="1"/>
  <c r="F53" i="22"/>
  <c r="G53" i="22" s="1"/>
  <c r="H53" i="22" s="1"/>
  <c r="F52" i="22"/>
  <c r="G52" i="22" s="1"/>
  <c r="H52" i="22" s="1"/>
  <c r="F51" i="22"/>
  <c r="G51" i="22" s="1"/>
  <c r="H51" i="22" s="1"/>
  <c r="F50" i="22"/>
  <c r="G50" i="22" s="1"/>
  <c r="H50" i="22" s="1"/>
  <c r="F49" i="22"/>
  <c r="G49" i="22" s="1"/>
  <c r="H49" i="22" s="1"/>
  <c r="F48" i="22"/>
  <c r="G48" i="22" s="1"/>
  <c r="H48" i="22" s="1"/>
  <c r="F47" i="22"/>
  <c r="G47" i="22" s="1"/>
  <c r="H47" i="22" s="1"/>
  <c r="F46" i="22"/>
  <c r="G46" i="22" s="1"/>
  <c r="H46" i="22" s="1"/>
  <c r="F45" i="22"/>
  <c r="G45" i="22" s="1"/>
  <c r="H45" i="22" s="1"/>
  <c r="F44" i="22"/>
  <c r="G44" i="22" s="1"/>
  <c r="H44" i="22" s="1"/>
  <c r="F43" i="22"/>
  <c r="G43" i="22" s="1"/>
  <c r="H43" i="22" s="1"/>
  <c r="F42" i="22"/>
  <c r="G42" i="22" s="1"/>
  <c r="H42" i="22" s="1"/>
  <c r="F41" i="22"/>
  <c r="G41" i="22" s="1"/>
  <c r="H41" i="22" s="1"/>
  <c r="F40" i="22"/>
  <c r="G40" i="22" s="1"/>
  <c r="H40" i="22" s="1"/>
  <c r="F39" i="22"/>
  <c r="G39" i="22" s="1"/>
  <c r="H39" i="22" s="1"/>
  <c r="F38" i="22"/>
  <c r="G38" i="22" s="1"/>
  <c r="H38" i="22" s="1"/>
  <c r="F37" i="22"/>
  <c r="G37" i="22" s="1"/>
  <c r="H37" i="22" s="1"/>
  <c r="F36" i="22"/>
  <c r="G36" i="22" s="1"/>
  <c r="H36" i="22" s="1"/>
  <c r="F35" i="22"/>
  <c r="G35" i="22" s="1"/>
  <c r="H35" i="22" s="1"/>
  <c r="F34" i="22"/>
  <c r="G34" i="22" s="1"/>
  <c r="H34" i="22" s="1"/>
  <c r="F33" i="22"/>
  <c r="G33" i="22" s="1"/>
  <c r="H33" i="22" s="1"/>
  <c r="F32" i="22"/>
  <c r="G32" i="22" s="1"/>
  <c r="H32" i="22" s="1"/>
  <c r="F31" i="22"/>
  <c r="G31" i="22" s="1"/>
  <c r="H31" i="22" s="1"/>
  <c r="F30" i="22"/>
  <c r="G30" i="22" s="1"/>
  <c r="H30" i="22" s="1"/>
  <c r="F29" i="22"/>
  <c r="G29" i="22" s="1"/>
  <c r="H29" i="22" s="1"/>
  <c r="F28" i="22"/>
  <c r="G28" i="22" s="1"/>
  <c r="H28" i="22" s="1"/>
  <c r="F27" i="22"/>
  <c r="G27" i="22" s="1"/>
  <c r="H27" i="22" s="1"/>
  <c r="F26" i="22"/>
  <c r="G26" i="22" s="1"/>
  <c r="H26" i="22" s="1"/>
  <c r="F25" i="22"/>
  <c r="G25" i="22" s="1"/>
  <c r="H25" i="22" s="1"/>
  <c r="F24" i="22"/>
  <c r="G24" i="22" s="1"/>
  <c r="H24" i="22" s="1"/>
  <c r="F23" i="22"/>
  <c r="G23" i="22" s="1"/>
  <c r="H23" i="22" s="1"/>
  <c r="F22" i="22"/>
  <c r="G22" i="22" s="1"/>
  <c r="H22" i="22" s="1"/>
  <c r="F21" i="22"/>
  <c r="G21" i="22" s="1"/>
  <c r="H21" i="22" s="1"/>
  <c r="F20" i="22"/>
  <c r="G20" i="22" s="1"/>
  <c r="H20" i="22" s="1"/>
  <c r="F19" i="22"/>
  <c r="G19" i="22" s="1"/>
  <c r="H19" i="22" s="1"/>
  <c r="F18" i="22"/>
  <c r="G18" i="22" s="1"/>
  <c r="H18" i="22" s="1"/>
  <c r="F17" i="22"/>
  <c r="G17" i="22" s="1"/>
  <c r="H17" i="22" s="1"/>
  <c r="F16" i="22"/>
  <c r="G16" i="22" s="1"/>
  <c r="H16" i="22" s="1"/>
  <c r="F15" i="22"/>
  <c r="G15" i="22" s="1"/>
  <c r="H15" i="22" s="1"/>
  <c r="F14" i="22"/>
  <c r="G14" i="22" s="1"/>
  <c r="H14" i="22" s="1"/>
  <c r="F13" i="22"/>
  <c r="G13" i="22" s="1"/>
  <c r="H13" i="22" s="1"/>
  <c r="F12" i="22"/>
  <c r="G12" i="22" s="1"/>
  <c r="H12" i="22" s="1"/>
  <c r="F11" i="22"/>
  <c r="G11" i="22" s="1"/>
  <c r="H11" i="22" s="1"/>
  <c r="F10" i="22"/>
  <c r="G10" i="22" s="1"/>
  <c r="H10" i="22" s="1"/>
  <c r="F9" i="22"/>
  <c r="G9" i="22" s="1"/>
  <c r="H9" i="22" s="1"/>
  <c r="F8" i="22"/>
  <c r="G8" i="22" s="1"/>
  <c r="H8" i="22" s="1"/>
  <c r="F7" i="22"/>
  <c r="G7" i="22" s="1"/>
  <c r="H7" i="22" s="1"/>
  <c r="F6" i="22"/>
  <c r="G6" i="22" s="1"/>
  <c r="H6" i="22" s="1"/>
  <c r="F5" i="22"/>
  <c r="G5" i="22" s="1"/>
  <c r="H5" i="22" s="1"/>
  <c r="F4" i="22"/>
  <c r="G4" i="22" s="1"/>
  <c r="H4" i="22" s="1"/>
  <c r="F3" i="22"/>
  <c r="G3" i="22" s="1"/>
  <c r="H3" i="22" s="1"/>
  <c r="F2" i="22"/>
  <c r="G2" i="22" l="1"/>
  <c r="H2" i="22" s="1"/>
  <c r="C94" i="22"/>
  <c r="D95" i="18"/>
  <c r="E13" i="17"/>
  <c r="E104" i="17"/>
  <c r="F104" i="17"/>
  <c r="G104" i="17"/>
  <c r="H104" i="17"/>
  <c r="I104" i="17"/>
  <c r="J104" i="17"/>
  <c r="K104" i="17"/>
  <c r="L104" i="17"/>
  <c r="M104" i="17"/>
  <c r="N104" i="17"/>
  <c r="P104" i="17"/>
  <c r="Q104" i="17"/>
  <c r="R104" i="17"/>
  <c r="S104" i="17"/>
  <c r="T104" i="17"/>
  <c r="D104" i="17"/>
  <c r="E103" i="17"/>
  <c r="F103" i="17"/>
  <c r="G103" i="17"/>
  <c r="H103" i="17"/>
  <c r="I103" i="17"/>
  <c r="J103" i="17"/>
  <c r="K103" i="17"/>
  <c r="L103" i="17"/>
  <c r="M103" i="17"/>
  <c r="N103" i="17"/>
  <c r="P103" i="17"/>
  <c r="Q103" i="17"/>
  <c r="R103" i="17"/>
  <c r="S103" i="17"/>
  <c r="T103" i="17"/>
  <c r="D103" i="17"/>
  <c r="E102" i="17"/>
  <c r="F102" i="17"/>
  <c r="G102" i="17"/>
  <c r="H102" i="17"/>
  <c r="I102" i="17"/>
  <c r="J102" i="17"/>
  <c r="K102" i="17"/>
  <c r="L102" i="17"/>
  <c r="M102" i="17"/>
  <c r="N102" i="17"/>
  <c r="P102" i="17"/>
  <c r="Q102" i="17"/>
  <c r="R102" i="17"/>
  <c r="S102" i="17"/>
  <c r="T102" i="17"/>
  <c r="D102" i="17"/>
  <c r="E101" i="17"/>
  <c r="F101" i="17"/>
  <c r="G101" i="17"/>
  <c r="H101" i="17"/>
  <c r="I101" i="17"/>
  <c r="J101" i="17"/>
  <c r="K101" i="17"/>
  <c r="L101" i="17"/>
  <c r="M101" i="17"/>
  <c r="N101" i="17"/>
  <c r="P101" i="17"/>
  <c r="Q101" i="17"/>
  <c r="R101" i="17"/>
  <c r="S101" i="17"/>
  <c r="T101" i="17"/>
  <c r="D101" i="17"/>
  <c r="E100" i="17"/>
  <c r="F100" i="17"/>
  <c r="G100" i="17"/>
  <c r="H100" i="17"/>
  <c r="I100" i="17"/>
  <c r="J100" i="17"/>
  <c r="K100" i="17"/>
  <c r="L100" i="17"/>
  <c r="M100" i="17"/>
  <c r="N100" i="17"/>
  <c r="P100" i="17"/>
  <c r="Q100" i="17"/>
  <c r="R100" i="17"/>
  <c r="S100" i="17"/>
  <c r="T100" i="17"/>
  <c r="D100" i="17"/>
  <c r="E99" i="17"/>
  <c r="F99" i="17"/>
  <c r="G99" i="17"/>
  <c r="H99" i="17"/>
  <c r="I99" i="17"/>
  <c r="J99" i="17"/>
  <c r="K99" i="17"/>
  <c r="L99" i="17"/>
  <c r="M99" i="17"/>
  <c r="N99" i="17"/>
  <c r="P99" i="17"/>
  <c r="Q99" i="17"/>
  <c r="R99" i="17"/>
  <c r="S99" i="17"/>
  <c r="T99" i="17"/>
  <c r="D99" i="17"/>
  <c r="E98" i="17"/>
  <c r="F98" i="17"/>
  <c r="G98" i="17"/>
  <c r="H98" i="17"/>
  <c r="I98" i="17"/>
  <c r="J98" i="17"/>
  <c r="K98" i="17"/>
  <c r="L98" i="17"/>
  <c r="M98" i="17"/>
  <c r="N98" i="17"/>
  <c r="P98" i="17"/>
  <c r="Q98" i="17"/>
  <c r="R98" i="17"/>
  <c r="S98" i="17"/>
  <c r="T98" i="17"/>
  <c r="D98" i="17"/>
  <c r="E97" i="17"/>
  <c r="F97" i="17"/>
  <c r="G97" i="17"/>
  <c r="H97" i="17"/>
  <c r="I97" i="17"/>
  <c r="J97" i="17"/>
  <c r="K97" i="17"/>
  <c r="L97" i="17"/>
  <c r="M97" i="17"/>
  <c r="N97" i="17"/>
  <c r="P97" i="17"/>
  <c r="Q97" i="17"/>
  <c r="R97" i="17"/>
  <c r="S97" i="17"/>
  <c r="T97" i="17"/>
  <c r="D97" i="17"/>
  <c r="E96" i="17"/>
  <c r="F96" i="17"/>
  <c r="G96" i="17"/>
  <c r="H96" i="17"/>
  <c r="I96" i="17"/>
  <c r="J96" i="17"/>
  <c r="K96" i="17"/>
  <c r="L96" i="17"/>
  <c r="M96" i="17"/>
  <c r="N96" i="17"/>
  <c r="P96" i="17"/>
  <c r="Q96" i="17"/>
  <c r="R96" i="17"/>
  <c r="S96" i="17"/>
  <c r="T96" i="17"/>
  <c r="D96" i="17"/>
  <c r="E95" i="17"/>
  <c r="F95" i="17"/>
  <c r="G95" i="17"/>
  <c r="H95" i="17"/>
  <c r="I95" i="17"/>
  <c r="J95" i="17"/>
  <c r="K95" i="17"/>
  <c r="L95" i="17"/>
  <c r="M95" i="17"/>
  <c r="N95" i="17"/>
  <c r="P95" i="17"/>
  <c r="Q95" i="17"/>
  <c r="R95" i="17"/>
  <c r="S95" i="17"/>
  <c r="T95" i="17"/>
  <c r="D95" i="17"/>
  <c r="E94" i="17"/>
  <c r="F94" i="17"/>
  <c r="G94" i="17"/>
  <c r="H94" i="17"/>
  <c r="I94" i="17"/>
  <c r="J94" i="17"/>
  <c r="K94" i="17"/>
  <c r="L94" i="17"/>
  <c r="M94" i="17"/>
  <c r="N94" i="17"/>
  <c r="P94" i="17"/>
  <c r="Q94" i="17"/>
  <c r="R94" i="17"/>
  <c r="S94" i="17"/>
  <c r="T94" i="17"/>
  <c r="D94" i="17"/>
  <c r="E93" i="17"/>
  <c r="F93" i="17"/>
  <c r="G93" i="17"/>
  <c r="H93" i="17"/>
  <c r="I93" i="17"/>
  <c r="J93" i="17"/>
  <c r="K93" i="17"/>
  <c r="L93" i="17"/>
  <c r="M93" i="17"/>
  <c r="N93" i="17"/>
  <c r="P93" i="17"/>
  <c r="Q93" i="17"/>
  <c r="R93" i="17"/>
  <c r="S93" i="17"/>
  <c r="T93" i="17"/>
  <c r="D93" i="17"/>
  <c r="E92" i="17"/>
  <c r="F92" i="17"/>
  <c r="G92" i="17"/>
  <c r="H92" i="17"/>
  <c r="I92" i="17"/>
  <c r="J92" i="17"/>
  <c r="K92" i="17"/>
  <c r="L92" i="17"/>
  <c r="M92" i="17"/>
  <c r="N92" i="17"/>
  <c r="P92" i="17"/>
  <c r="Q92" i="17"/>
  <c r="R92" i="17"/>
  <c r="S92" i="17"/>
  <c r="T92" i="17"/>
  <c r="D92" i="17"/>
  <c r="E91" i="17"/>
  <c r="F91" i="17"/>
  <c r="G91" i="17"/>
  <c r="H91" i="17"/>
  <c r="I91" i="17"/>
  <c r="J91" i="17"/>
  <c r="K91" i="17"/>
  <c r="L91" i="17"/>
  <c r="M91" i="17"/>
  <c r="N91" i="17"/>
  <c r="P91" i="17"/>
  <c r="Q91" i="17"/>
  <c r="R91" i="17"/>
  <c r="S91" i="17"/>
  <c r="T91" i="17"/>
  <c r="C80" i="18" s="1"/>
  <c r="D91" i="17"/>
  <c r="E90" i="17"/>
  <c r="F90" i="17"/>
  <c r="G90" i="17"/>
  <c r="H90" i="17"/>
  <c r="I90" i="17"/>
  <c r="J90" i="17"/>
  <c r="K90" i="17"/>
  <c r="L90" i="17"/>
  <c r="M90" i="17"/>
  <c r="N90" i="17"/>
  <c r="P90" i="17"/>
  <c r="Q90" i="17"/>
  <c r="R90" i="17"/>
  <c r="S90" i="17"/>
  <c r="T90" i="17"/>
  <c r="D90" i="17"/>
  <c r="E89" i="17"/>
  <c r="F89" i="17"/>
  <c r="G89" i="17"/>
  <c r="H89" i="17"/>
  <c r="I89" i="17"/>
  <c r="J89" i="17"/>
  <c r="K89" i="17"/>
  <c r="L89" i="17"/>
  <c r="M89" i="17"/>
  <c r="N89" i="17"/>
  <c r="P89" i="17"/>
  <c r="Q89" i="17"/>
  <c r="R89" i="17"/>
  <c r="S89" i="17"/>
  <c r="T89" i="17"/>
  <c r="D89" i="17"/>
  <c r="E88" i="17"/>
  <c r="F88" i="17"/>
  <c r="G88" i="17"/>
  <c r="H88" i="17"/>
  <c r="I88" i="17"/>
  <c r="J88" i="17"/>
  <c r="K88" i="17"/>
  <c r="L88" i="17"/>
  <c r="M88" i="17"/>
  <c r="N88" i="17"/>
  <c r="P88" i="17"/>
  <c r="Q88" i="17"/>
  <c r="R88" i="17"/>
  <c r="S88" i="17"/>
  <c r="T88" i="17"/>
  <c r="D88" i="17"/>
  <c r="E87" i="17"/>
  <c r="F87" i="17"/>
  <c r="G87" i="17"/>
  <c r="H87" i="17"/>
  <c r="I87" i="17"/>
  <c r="J87" i="17"/>
  <c r="K87" i="17"/>
  <c r="L87" i="17"/>
  <c r="M87" i="17"/>
  <c r="N87" i="17"/>
  <c r="P87" i="17"/>
  <c r="Q87" i="17"/>
  <c r="R87" i="17"/>
  <c r="S87" i="17"/>
  <c r="T87" i="17"/>
  <c r="D87" i="17"/>
  <c r="E86" i="17"/>
  <c r="F86" i="17"/>
  <c r="G86" i="17"/>
  <c r="H86" i="17"/>
  <c r="I86" i="17"/>
  <c r="J86" i="17"/>
  <c r="K86" i="17"/>
  <c r="L86" i="17"/>
  <c r="M86" i="17"/>
  <c r="N86" i="17"/>
  <c r="P86" i="17"/>
  <c r="Q86" i="17"/>
  <c r="R86" i="17"/>
  <c r="S86" i="17"/>
  <c r="T86" i="17"/>
  <c r="D86" i="17"/>
  <c r="E85" i="17"/>
  <c r="F85" i="17"/>
  <c r="G85" i="17"/>
  <c r="H85" i="17"/>
  <c r="I85" i="17"/>
  <c r="J85" i="17"/>
  <c r="K85" i="17"/>
  <c r="L85" i="17"/>
  <c r="M85" i="17"/>
  <c r="N85" i="17"/>
  <c r="P85" i="17"/>
  <c r="Q85" i="17"/>
  <c r="R85" i="17"/>
  <c r="S85" i="17"/>
  <c r="T85" i="17"/>
  <c r="D85" i="17"/>
  <c r="E84" i="17"/>
  <c r="F84" i="17"/>
  <c r="G84" i="17"/>
  <c r="H84" i="17"/>
  <c r="I84" i="17"/>
  <c r="J84" i="17"/>
  <c r="K84" i="17"/>
  <c r="L84" i="17"/>
  <c r="M84" i="17"/>
  <c r="N84" i="17"/>
  <c r="P84" i="17"/>
  <c r="Q84" i="17"/>
  <c r="R84" i="17"/>
  <c r="S84" i="17"/>
  <c r="T84" i="17"/>
  <c r="D84" i="17"/>
  <c r="E83" i="17"/>
  <c r="F83" i="17"/>
  <c r="G83" i="17"/>
  <c r="H83" i="17"/>
  <c r="I83" i="17"/>
  <c r="J83" i="17"/>
  <c r="K83" i="17"/>
  <c r="L83" i="17"/>
  <c r="M83" i="17"/>
  <c r="N83" i="17"/>
  <c r="P83" i="17"/>
  <c r="Q83" i="17"/>
  <c r="R83" i="17"/>
  <c r="S83" i="17"/>
  <c r="T83" i="17"/>
  <c r="D83" i="17"/>
  <c r="E82" i="17"/>
  <c r="F82" i="17"/>
  <c r="G82" i="17"/>
  <c r="H82" i="17"/>
  <c r="I82" i="17"/>
  <c r="J82" i="17"/>
  <c r="K82" i="17"/>
  <c r="L82" i="17"/>
  <c r="M82" i="17"/>
  <c r="N82" i="17"/>
  <c r="P82" i="17"/>
  <c r="Q82" i="17"/>
  <c r="R82" i="17"/>
  <c r="S82" i="17"/>
  <c r="T82" i="17"/>
  <c r="D82" i="17"/>
  <c r="E81" i="17"/>
  <c r="F81" i="17"/>
  <c r="G81" i="17"/>
  <c r="H81" i="17"/>
  <c r="I81" i="17"/>
  <c r="J81" i="17"/>
  <c r="K81" i="17"/>
  <c r="L81" i="17"/>
  <c r="M81" i="17"/>
  <c r="N81" i="17"/>
  <c r="P81" i="17"/>
  <c r="Q81" i="17"/>
  <c r="R81" i="17"/>
  <c r="S81" i="17"/>
  <c r="T81" i="17"/>
  <c r="D81" i="17"/>
  <c r="E80" i="17"/>
  <c r="F80" i="17"/>
  <c r="G80" i="17"/>
  <c r="H80" i="17"/>
  <c r="I80" i="17"/>
  <c r="J80" i="17"/>
  <c r="K80" i="17"/>
  <c r="L80" i="17"/>
  <c r="M80" i="17"/>
  <c r="N80" i="17"/>
  <c r="P80" i="17"/>
  <c r="Q80" i="17"/>
  <c r="R80" i="17"/>
  <c r="S80" i="17"/>
  <c r="T80" i="17"/>
  <c r="D80" i="17"/>
  <c r="E79" i="17"/>
  <c r="F79" i="17"/>
  <c r="G79" i="17"/>
  <c r="H79" i="17"/>
  <c r="I79" i="17"/>
  <c r="J79" i="17"/>
  <c r="K79" i="17"/>
  <c r="L79" i="17"/>
  <c r="M79" i="17"/>
  <c r="N79" i="17"/>
  <c r="P79" i="17"/>
  <c r="Q79" i="17"/>
  <c r="R79" i="17"/>
  <c r="S79" i="17"/>
  <c r="T79" i="17"/>
  <c r="D79" i="17"/>
  <c r="E78" i="17"/>
  <c r="F78" i="17"/>
  <c r="G78" i="17"/>
  <c r="H78" i="17"/>
  <c r="I78" i="17"/>
  <c r="J78" i="17"/>
  <c r="K78" i="17"/>
  <c r="L78" i="17"/>
  <c r="M78" i="17"/>
  <c r="N78" i="17"/>
  <c r="P78" i="17"/>
  <c r="Q78" i="17"/>
  <c r="R78" i="17"/>
  <c r="S78" i="17"/>
  <c r="T78" i="17"/>
  <c r="D78" i="17"/>
  <c r="E77" i="17"/>
  <c r="F77" i="17"/>
  <c r="G77" i="17"/>
  <c r="H77" i="17"/>
  <c r="I77" i="17"/>
  <c r="J77" i="17"/>
  <c r="K77" i="17"/>
  <c r="L77" i="17"/>
  <c r="M77" i="17"/>
  <c r="N77" i="17"/>
  <c r="P77" i="17"/>
  <c r="Q77" i="17"/>
  <c r="R77" i="17"/>
  <c r="S77" i="17"/>
  <c r="T77" i="17"/>
  <c r="D77" i="17"/>
  <c r="E76" i="17"/>
  <c r="F76" i="17"/>
  <c r="G76" i="17"/>
  <c r="H76" i="17"/>
  <c r="I76" i="17"/>
  <c r="J76" i="17"/>
  <c r="K76" i="17"/>
  <c r="L76" i="17"/>
  <c r="M76" i="17"/>
  <c r="N76" i="17"/>
  <c r="P76" i="17"/>
  <c r="Q76" i="17"/>
  <c r="R76" i="17"/>
  <c r="S76" i="17"/>
  <c r="T76" i="17"/>
  <c r="D76" i="17"/>
  <c r="E75" i="17"/>
  <c r="F75" i="17"/>
  <c r="G75" i="17"/>
  <c r="H75" i="17"/>
  <c r="I75" i="17"/>
  <c r="J75" i="17"/>
  <c r="K75" i="17"/>
  <c r="L75" i="17"/>
  <c r="M75" i="17"/>
  <c r="N75" i="17"/>
  <c r="P75" i="17"/>
  <c r="Q75" i="17"/>
  <c r="R75" i="17"/>
  <c r="S75" i="17"/>
  <c r="T75" i="17"/>
  <c r="D75" i="17"/>
  <c r="E74" i="17"/>
  <c r="F74" i="17"/>
  <c r="G74" i="17"/>
  <c r="H74" i="17"/>
  <c r="I74" i="17"/>
  <c r="J74" i="17"/>
  <c r="K74" i="17"/>
  <c r="L74" i="17"/>
  <c r="M74" i="17"/>
  <c r="N74" i="17"/>
  <c r="P74" i="17"/>
  <c r="Q74" i="17"/>
  <c r="R74" i="17"/>
  <c r="S74" i="17"/>
  <c r="T74" i="17"/>
  <c r="D74" i="17"/>
  <c r="E73" i="17"/>
  <c r="F73" i="17"/>
  <c r="G73" i="17"/>
  <c r="H73" i="17"/>
  <c r="I73" i="17"/>
  <c r="J73" i="17"/>
  <c r="K73" i="17"/>
  <c r="L73" i="17"/>
  <c r="M73" i="17"/>
  <c r="N73" i="17"/>
  <c r="P73" i="17"/>
  <c r="Q73" i="17"/>
  <c r="R73" i="17"/>
  <c r="S73" i="17"/>
  <c r="T73" i="17"/>
  <c r="D73" i="17"/>
  <c r="E72" i="17"/>
  <c r="F72" i="17"/>
  <c r="G72" i="17"/>
  <c r="H72" i="17"/>
  <c r="I72" i="17"/>
  <c r="J72" i="17"/>
  <c r="K72" i="17"/>
  <c r="L72" i="17"/>
  <c r="M72" i="17"/>
  <c r="N72" i="17"/>
  <c r="P72" i="17"/>
  <c r="Q72" i="17"/>
  <c r="R72" i="17"/>
  <c r="S72" i="17"/>
  <c r="T72" i="17"/>
  <c r="D72" i="17"/>
  <c r="E71" i="17"/>
  <c r="F71" i="17"/>
  <c r="G71" i="17"/>
  <c r="H71" i="17"/>
  <c r="I71" i="17"/>
  <c r="J71" i="17"/>
  <c r="K71" i="17"/>
  <c r="L71" i="17"/>
  <c r="M71" i="17"/>
  <c r="N71" i="17"/>
  <c r="P71" i="17"/>
  <c r="Q71" i="17"/>
  <c r="R71" i="17"/>
  <c r="S71" i="17"/>
  <c r="T71" i="17"/>
  <c r="D71" i="17"/>
  <c r="E70" i="17"/>
  <c r="F70" i="17"/>
  <c r="G70" i="17"/>
  <c r="H70" i="17"/>
  <c r="I70" i="17"/>
  <c r="J70" i="17"/>
  <c r="K70" i="17"/>
  <c r="L70" i="17"/>
  <c r="M70" i="17"/>
  <c r="N70" i="17"/>
  <c r="P70" i="17"/>
  <c r="Q70" i="17"/>
  <c r="R70" i="17"/>
  <c r="S70" i="17"/>
  <c r="T70" i="17"/>
  <c r="D70" i="17"/>
  <c r="E69" i="17"/>
  <c r="F69" i="17"/>
  <c r="G69" i="17"/>
  <c r="H69" i="17"/>
  <c r="I69" i="17"/>
  <c r="J69" i="17"/>
  <c r="K69" i="17"/>
  <c r="L69" i="17"/>
  <c r="M69" i="17"/>
  <c r="N69" i="17"/>
  <c r="P69" i="17"/>
  <c r="Q69" i="17"/>
  <c r="R69" i="17"/>
  <c r="S69" i="17"/>
  <c r="T69" i="17"/>
  <c r="D69" i="17"/>
  <c r="E68" i="17"/>
  <c r="F68" i="17"/>
  <c r="G68" i="17"/>
  <c r="H68" i="17"/>
  <c r="I68" i="17"/>
  <c r="J68" i="17"/>
  <c r="K68" i="17"/>
  <c r="L68" i="17"/>
  <c r="M68" i="17"/>
  <c r="N68" i="17"/>
  <c r="P68" i="17"/>
  <c r="Q68" i="17"/>
  <c r="R68" i="17"/>
  <c r="S68" i="17"/>
  <c r="T68" i="17"/>
  <c r="D68" i="17"/>
  <c r="E67" i="17"/>
  <c r="F67" i="17"/>
  <c r="G67" i="17"/>
  <c r="H67" i="17"/>
  <c r="I67" i="17"/>
  <c r="J67" i="17"/>
  <c r="K67" i="17"/>
  <c r="L67" i="17"/>
  <c r="M67" i="17"/>
  <c r="N67" i="17"/>
  <c r="P67" i="17"/>
  <c r="Q67" i="17"/>
  <c r="R67" i="17"/>
  <c r="S67" i="17"/>
  <c r="T67" i="17"/>
  <c r="D67" i="17"/>
  <c r="E66" i="17"/>
  <c r="F66" i="17"/>
  <c r="G66" i="17"/>
  <c r="H66" i="17"/>
  <c r="I66" i="17"/>
  <c r="J66" i="17"/>
  <c r="K66" i="17"/>
  <c r="L66" i="17"/>
  <c r="M66" i="17"/>
  <c r="N66" i="17"/>
  <c r="P66" i="17"/>
  <c r="Q66" i="17"/>
  <c r="R66" i="17"/>
  <c r="S66" i="17"/>
  <c r="T66" i="17"/>
  <c r="D66" i="17"/>
  <c r="E65" i="17"/>
  <c r="F65" i="17"/>
  <c r="G65" i="17"/>
  <c r="H65" i="17"/>
  <c r="I65" i="17"/>
  <c r="J65" i="17"/>
  <c r="K65" i="17"/>
  <c r="L65" i="17"/>
  <c r="M65" i="17"/>
  <c r="N65" i="17"/>
  <c r="P65" i="17"/>
  <c r="Q65" i="17"/>
  <c r="R65" i="17"/>
  <c r="S65" i="17"/>
  <c r="T65" i="17"/>
  <c r="D65" i="17"/>
  <c r="E64" i="17"/>
  <c r="F64" i="17"/>
  <c r="G64" i="17"/>
  <c r="H64" i="17"/>
  <c r="I64" i="17"/>
  <c r="J64" i="17"/>
  <c r="K64" i="17"/>
  <c r="L64" i="17"/>
  <c r="M64" i="17"/>
  <c r="N64" i="17"/>
  <c r="P64" i="17"/>
  <c r="Q64" i="17"/>
  <c r="R64" i="17"/>
  <c r="S64" i="17"/>
  <c r="T64" i="17"/>
  <c r="D64" i="17"/>
  <c r="E63" i="17"/>
  <c r="F63" i="17"/>
  <c r="G63" i="17"/>
  <c r="H63" i="17"/>
  <c r="I63" i="17"/>
  <c r="J63" i="17"/>
  <c r="K63" i="17"/>
  <c r="L63" i="17"/>
  <c r="M63" i="17"/>
  <c r="N63" i="17"/>
  <c r="P63" i="17"/>
  <c r="Q63" i="17"/>
  <c r="R63" i="17"/>
  <c r="S63" i="17"/>
  <c r="T63" i="17"/>
  <c r="D63" i="17"/>
  <c r="E62" i="17"/>
  <c r="F62" i="17"/>
  <c r="G62" i="17"/>
  <c r="H62" i="17"/>
  <c r="I62" i="17"/>
  <c r="J62" i="17"/>
  <c r="K62" i="17"/>
  <c r="L62" i="17"/>
  <c r="M62" i="17"/>
  <c r="N62" i="17"/>
  <c r="P62" i="17"/>
  <c r="Q62" i="17"/>
  <c r="R62" i="17"/>
  <c r="S62" i="17"/>
  <c r="T62" i="17"/>
  <c r="D62" i="17"/>
  <c r="E61" i="17"/>
  <c r="F61" i="17"/>
  <c r="G61" i="17"/>
  <c r="H61" i="17"/>
  <c r="I61" i="17"/>
  <c r="J61" i="17"/>
  <c r="K61" i="17"/>
  <c r="L61" i="17"/>
  <c r="M61" i="17"/>
  <c r="N61" i="17"/>
  <c r="P61" i="17"/>
  <c r="Q61" i="17"/>
  <c r="R61" i="17"/>
  <c r="S61" i="17"/>
  <c r="T61" i="17"/>
  <c r="D61" i="17"/>
  <c r="E60" i="17"/>
  <c r="F60" i="17"/>
  <c r="G60" i="17"/>
  <c r="H60" i="17"/>
  <c r="I60" i="17"/>
  <c r="J60" i="17"/>
  <c r="K60" i="17"/>
  <c r="L60" i="17"/>
  <c r="M60" i="17"/>
  <c r="N60" i="17"/>
  <c r="P60" i="17"/>
  <c r="Q60" i="17"/>
  <c r="R60" i="17"/>
  <c r="S60" i="17"/>
  <c r="T60" i="17"/>
  <c r="D60" i="17"/>
  <c r="E59" i="17"/>
  <c r="F59" i="17"/>
  <c r="G59" i="17"/>
  <c r="H59" i="17"/>
  <c r="I59" i="17"/>
  <c r="J59" i="17"/>
  <c r="K59" i="17"/>
  <c r="L59" i="17"/>
  <c r="M59" i="17"/>
  <c r="N59" i="17"/>
  <c r="P59" i="17"/>
  <c r="Q59" i="17"/>
  <c r="R59" i="17"/>
  <c r="S59" i="17"/>
  <c r="T59" i="17"/>
  <c r="D59" i="17"/>
  <c r="E58" i="17"/>
  <c r="F58" i="17"/>
  <c r="G58" i="17"/>
  <c r="H58" i="17"/>
  <c r="I58" i="17"/>
  <c r="J58" i="17"/>
  <c r="K58" i="17"/>
  <c r="L58" i="17"/>
  <c r="M58" i="17"/>
  <c r="N58" i="17"/>
  <c r="P58" i="17"/>
  <c r="Q58" i="17"/>
  <c r="R58" i="17"/>
  <c r="S58" i="17"/>
  <c r="T58" i="17"/>
  <c r="D58" i="17"/>
  <c r="E57" i="17"/>
  <c r="F57" i="17"/>
  <c r="G57" i="17"/>
  <c r="H57" i="17"/>
  <c r="I57" i="17"/>
  <c r="J57" i="17"/>
  <c r="K57" i="17"/>
  <c r="L57" i="17"/>
  <c r="M57" i="17"/>
  <c r="N57" i="17"/>
  <c r="P57" i="17"/>
  <c r="Q57" i="17"/>
  <c r="R57" i="17"/>
  <c r="S57" i="17"/>
  <c r="T57" i="17"/>
  <c r="D57" i="17"/>
  <c r="E56" i="17"/>
  <c r="F56" i="17"/>
  <c r="G56" i="17"/>
  <c r="H56" i="17"/>
  <c r="I56" i="17"/>
  <c r="J56" i="17"/>
  <c r="K56" i="17"/>
  <c r="L56" i="17"/>
  <c r="M56" i="17"/>
  <c r="N56" i="17"/>
  <c r="P56" i="17"/>
  <c r="Q56" i="17"/>
  <c r="R56" i="17"/>
  <c r="S56" i="17"/>
  <c r="T56" i="17"/>
  <c r="D56" i="17"/>
  <c r="E55" i="17"/>
  <c r="F55" i="17"/>
  <c r="G55" i="17"/>
  <c r="H55" i="17"/>
  <c r="I55" i="17"/>
  <c r="J55" i="17"/>
  <c r="K55" i="17"/>
  <c r="L55" i="17"/>
  <c r="M55" i="17"/>
  <c r="N55" i="17"/>
  <c r="P55" i="17"/>
  <c r="Q55" i="17"/>
  <c r="R55" i="17"/>
  <c r="S55" i="17"/>
  <c r="T55" i="17"/>
  <c r="D55" i="17"/>
  <c r="E54" i="17"/>
  <c r="F54" i="17"/>
  <c r="G54" i="17"/>
  <c r="H54" i="17"/>
  <c r="I54" i="17"/>
  <c r="J54" i="17"/>
  <c r="K54" i="17"/>
  <c r="L54" i="17"/>
  <c r="M54" i="17"/>
  <c r="N54" i="17"/>
  <c r="P54" i="17"/>
  <c r="Q54" i="17"/>
  <c r="R54" i="17"/>
  <c r="S54" i="17"/>
  <c r="T54" i="17"/>
  <c r="D54" i="17"/>
  <c r="E53" i="17"/>
  <c r="F53" i="17"/>
  <c r="G53" i="17"/>
  <c r="H53" i="17"/>
  <c r="I53" i="17"/>
  <c r="J53" i="17"/>
  <c r="K53" i="17"/>
  <c r="L53" i="17"/>
  <c r="M53" i="17"/>
  <c r="N53" i="17"/>
  <c r="P53" i="17"/>
  <c r="Q53" i="17"/>
  <c r="R53" i="17"/>
  <c r="S53" i="17"/>
  <c r="T53" i="17"/>
  <c r="D53" i="17"/>
  <c r="E52" i="17"/>
  <c r="F52" i="17"/>
  <c r="G52" i="17"/>
  <c r="H52" i="17"/>
  <c r="I52" i="17"/>
  <c r="J52" i="17"/>
  <c r="K52" i="17"/>
  <c r="L52" i="17"/>
  <c r="M52" i="17"/>
  <c r="N52" i="17"/>
  <c r="P52" i="17"/>
  <c r="Q52" i="17"/>
  <c r="R52" i="17"/>
  <c r="S52" i="17"/>
  <c r="T52" i="17"/>
  <c r="C41" i="18" s="1"/>
  <c r="D52" i="17"/>
  <c r="E51" i="17"/>
  <c r="F51" i="17"/>
  <c r="G51" i="17"/>
  <c r="H51" i="17"/>
  <c r="I51" i="17"/>
  <c r="J51" i="17"/>
  <c r="K51" i="17"/>
  <c r="L51" i="17"/>
  <c r="M51" i="17"/>
  <c r="N51" i="17"/>
  <c r="P51" i="17"/>
  <c r="Q51" i="17"/>
  <c r="R51" i="17"/>
  <c r="S51" i="17"/>
  <c r="T51" i="17"/>
  <c r="D51" i="17"/>
  <c r="E50" i="17"/>
  <c r="F50" i="17"/>
  <c r="G50" i="17"/>
  <c r="H50" i="17"/>
  <c r="I50" i="17"/>
  <c r="J50" i="17"/>
  <c r="K50" i="17"/>
  <c r="L50" i="17"/>
  <c r="M50" i="17"/>
  <c r="N50" i="17"/>
  <c r="P50" i="17"/>
  <c r="Q50" i="17"/>
  <c r="R50" i="17"/>
  <c r="S50" i="17"/>
  <c r="T50" i="17"/>
  <c r="D50" i="17"/>
  <c r="E49" i="17"/>
  <c r="F49" i="17"/>
  <c r="G49" i="17"/>
  <c r="H49" i="17"/>
  <c r="I49" i="17"/>
  <c r="J49" i="17"/>
  <c r="K49" i="17"/>
  <c r="L49" i="17"/>
  <c r="M49" i="17"/>
  <c r="N49" i="17"/>
  <c r="P49" i="17"/>
  <c r="Q49" i="17"/>
  <c r="R49" i="17"/>
  <c r="S49" i="17"/>
  <c r="T49" i="17"/>
  <c r="D49" i="17"/>
  <c r="E48" i="17"/>
  <c r="F48" i="17"/>
  <c r="G48" i="17"/>
  <c r="H48" i="17"/>
  <c r="I48" i="17"/>
  <c r="J48" i="17"/>
  <c r="K48" i="17"/>
  <c r="L48" i="17"/>
  <c r="M48" i="17"/>
  <c r="N48" i="17"/>
  <c r="P48" i="17"/>
  <c r="Q48" i="17"/>
  <c r="R48" i="17"/>
  <c r="S48" i="17"/>
  <c r="T48" i="17"/>
  <c r="D48" i="17"/>
  <c r="E47" i="17"/>
  <c r="F47" i="17"/>
  <c r="G47" i="17"/>
  <c r="H47" i="17"/>
  <c r="I47" i="17"/>
  <c r="J47" i="17"/>
  <c r="K47" i="17"/>
  <c r="L47" i="17"/>
  <c r="M47" i="17"/>
  <c r="N47" i="17"/>
  <c r="P47" i="17"/>
  <c r="Q47" i="17"/>
  <c r="R47" i="17"/>
  <c r="S47" i="17"/>
  <c r="T47" i="17"/>
  <c r="D47" i="17"/>
  <c r="E46" i="17"/>
  <c r="F46" i="17"/>
  <c r="G46" i="17"/>
  <c r="H46" i="17"/>
  <c r="I46" i="17"/>
  <c r="J46" i="17"/>
  <c r="K46" i="17"/>
  <c r="L46" i="17"/>
  <c r="M46" i="17"/>
  <c r="N46" i="17"/>
  <c r="P46" i="17"/>
  <c r="Q46" i="17"/>
  <c r="R46" i="17"/>
  <c r="S46" i="17"/>
  <c r="T46" i="17"/>
  <c r="D46" i="17"/>
  <c r="E45" i="17"/>
  <c r="F45" i="17"/>
  <c r="G45" i="17"/>
  <c r="H45" i="17"/>
  <c r="I45" i="17"/>
  <c r="J45" i="17"/>
  <c r="K45" i="17"/>
  <c r="L45" i="17"/>
  <c r="M45" i="17"/>
  <c r="N45" i="17"/>
  <c r="P45" i="17"/>
  <c r="Q45" i="17"/>
  <c r="R45" i="17"/>
  <c r="S45" i="17"/>
  <c r="T45" i="17"/>
  <c r="D45" i="17"/>
  <c r="E44" i="17"/>
  <c r="F44" i="17"/>
  <c r="G44" i="17"/>
  <c r="H44" i="17"/>
  <c r="I44" i="17"/>
  <c r="J44" i="17"/>
  <c r="K44" i="17"/>
  <c r="L44" i="17"/>
  <c r="M44" i="17"/>
  <c r="N44" i="17"/>
  <c r="P44" i="17"/>
  <c r="Q44" i="17"/>
  <c r="R44" i="17"/>
  <c r="S44" i="17"/>
  <c r="T44" i="17"/>
  <c r="D44" i="17"/>
  <c r="E43" i="17"/>
  <c r="F43" i="17"/>
  <c r="G43" i="17"/>
  <c r="H43" i="17"/>
  <c r="I43" i="17"/>
  <c r="J43" i="17"/>
  <c r="K43" i="17"/>
  <c r="L43" i="17"/>
  <c r="M43" i="17"/>
  <c r="N43" i="17"/>
  <c r="P43" i="17"/>
  <c r="Q43" i="17"/>
  <c r="R43" i="17"/>
  <c r="S43" i="17"/>
  <c r="T43" i="17"/>
  <c r="D43" i="17"/>
  <c r="E42" i="17"/>
  <c r="F42" i="17"/>
  <c r="G42" i="17"/>
  <c r="H42" i="17"/>
  <c r="I42" i="17"/>
  <c r="J42" i="17"/>
  <c r="K42" i="17"/>
  <c r="L42" i="17"/>
  <c r="M42" i="17"/>
  <c r="N42" i="17"/>
  <c r="P42" i="17"/>
  <c r="Q42" i="17"/>
  <c r="R42" i="17"/>
  <c r="S42" i="17"/>
  <c r="T42" i="17"/>
  <c r="D42" i="17"/>
  <c r="E41" i="17"/>
  <c r="F41" i="17"/>
  <c r="G41" i="17"/>
  <c r="H41" i="17"/>
  <c r="I41" i="17"/>
  <c r="J41" i="17"/>
  <c r="K41" i="17"/>
  <c r="L41" i="17"/>
  <c r="M41" i="17"/>
  <c r="N41" i="17"/>
  <c r="P41" i="17"/>
  <c r="Q41" i="17"/>
  <c r="R41" i="17"/>
  <c r="S41" i="17"/>
  <c r="T41" i="17"/>
  <c r="D41" i="17"/>
  <c r="E40" i="17"/>
  <c r="F40" i="17"/>
  <c r="G40" i="17"/>
  <c r="H40" i="17"/>
  <c r="I40" i="17"/>
  <c r="J40" i="17"/>
  <c r="K40" i="17"/>
  <c r="L40" i="17"/>
  <c r="M40" i="17"/>
  <c r="N40" i="17"/>
  <c r="P40" i="17"/>
  <c r="Q40" i="17"/>
  <c r="R40" i="17"/>
  <c r="S40" i="17"/>
  <c r="T40" i="17"/>
  <c r="D40" i="17"/>
  <c r="E39" i="17"/>
  <c r="F39" i="17"/>
  <c r="G39" i="17"/>
  <c r="H39" i="17"/>
  <c r="I39" i="17"/>
  <c r="J39" i="17"/>
  <c r="K39" i="17"/>
  <c r="L39" i="17"/>
  <c r="M39" i="17"/>
  <c r="N39" i="17"/>
  <c r="P39" i="17"/>
  <c r="Q39" i="17"/>
  <c r="R39" i="17"/>
  <c r="S39" i="17"/>
  <c r="T39" i="17"/>
  <c r="D39" i="17"/>
  <c r="E38" i="17"/>
  <c r="F38" i="17"/>
  <c r="G38" i="17"/>
  <c r="H38" i="17"/>
  <c r="I38" i="17"/>
  <c r="J38" i="17"/>
  <c r="K38" i="17"/>
  <c r="L38" i="17"/>
  <c r="M38" i="17"/>
  <c r="N38" i="17"/>
  <c r="P38" i="17"/>
  <c r="Q38" i="17"/>
  <c r="R38" i="17"/>
  <c r="S38" i="17"/>
  <c r="T38" i="17"/>
  <c r="D38" i="17"/>
  <c r="E37" i="17"/>
  <c r="F37" i="17"/>
  <c r="G37" i="17"/>
  <c r="H37" i="17"/>
  <c r="I37" i="17"/>
  <c r="J37" i="17"/>
  <c r="K37" i="17"/>
  <c r="L37" i="17"/>
  <c r="M37" i="17"/>
  <c r="N37" i="17"/>
  <c r="P37" i="17"/>
  <c r="Q37" i="17"/>
  <c r="R37" i="17"/>
  <c r="S37" i="17"/>
  <c r="T37" i="17"/>
  <c r="D37" i="17"/>
  <c r="E36" i="17"/>
  <c r="F36" i="17"/>
  <c r="G36" i="17"/>
  <c r="H36" i="17"/>
  <c r="I36" i="17"/>
  <c r="J36" i="17"/>
  <c r="K36" i="17"/>
  <c r="L36" i="17"/>
  <c r="M36" i="17"/>
  <c r="N36" i="17"/>
  <c r="P36" i="17"/>
  <c r="Q36" i="17"/>
  <c r="R36" i="17"/>
  <c r="S36" i="17"/>
  <c r="T36" i="17"/>
  <c r="D36" i="17"/>
  <c r="E35" i="17"/>
  <c r="F35" i="17"/>
  <c r="G35" i="17"/>
  <c r="H35" i="17"/>
  <c r="I35" i="17"/>
  <c r="J35" i="17"/>
  <c r="K35" i="17"/>
  <c r="L35" i="17"/>
  <c r="M35" i="17"/>
  <c r="N35" i="17"/>
  <c r="P35" i="17"/>
  <c r="Q35" i="17"/>
  <c r="R35" i="17"/>
  <c r="S35" i="17"/>
  <c r="T35" i="17"/>
  <c r="D35" i="17"/>
  <c r="E34" i="17"/>
  <c r="F34" i="17"/>
  <c r="G34" i="17"/>
  <c r="H34" i="17"/>
  <c r="I34" i="17"/>
  <c r="J34" i="17"/>
  <c r="K34" i="17"/>
  <c r="L34" i="17"/>
  <c r="M34" i="17"/>
  <c r="N34" i="17"/>
  <c r="P34" i="17"/>
  <c r="Q34" i="17"/>
  <c r="R34" i="17"/>
  <c r="S34" i="17"/>
  <c r="T34" i="17"/>
  <c r="D34" i="17"/>
  <c r="E33" i="17"/>
  <c r="F33" i="17"/>
  <c r="G33" i="17"/>
  <c r="H33" i="17"/>
  <c r="I33" i="17"/>
  <c r="J33" i="17"/>
  <c r="K33" i="17"/>
  <c r="L33" i="17"/>
  <c r="M33" i="17"/>
  <c r="N33" i="17"/>
  <c r="P33" i="17"/>
  <c r="Q33" i="17"/>
  <c r="R33" i="17"/>
  <c r="S33" i="17"/>
  <c r="T33" i="17"/>
  <c r="D33" i="17"/>
  <c r="E32" i="17"/>
  <c r="F32" i="17"/>
  <c r="G32" i="17"/>
  <c r="H32" i="17"/>
  <c r="I32" i="17"/>
  <c r="J32" i="17"/>
  <c r="K32" i="17"/>
  <c r="L32" i="17"/>
  <c r="M32" i="17"/>
  <c r="N32" i="17"/>
  <c r="P32" i="17"/>
  <c r="Q32" i="17"/>
  <c r="R32" i="17"/>
  <c r="S32" i="17"/>
  <c r="T32" i="17"/>
  <c r="D32" i="17"/>
  <c r="E31" i="17"/>
  <c r="F31" i="17"/>
  <c r="G31" i="17"/>
  <c r="H31" i="17"/>
  <c r="I31" i="17"/>
  <c r="J31" i="17"/>
  <c r="K31" i="17"/>
  <c r="L31" i="17"/>
  <c r="M31" i="17"/>
  <c r="N31" i="17"/>
  <c r="P31" i="17"/>
  <c r="Q31" i="17"/>
  <c r="R31" i="17"/>
  <c r="S31" i="17"/>
  <c r="T31" i="17"/>
  <c r="D31" i="17"/>
  <c r="E30" i="17"/>
  <c r="F30" i="17"/>
  <c r="G30" i="17"/>
  <c r="H30" i="17"/>
  <c r="I30" i="17"/>
  <c r="J30" i="17"/>
  <c r="K30" i="17"/>
  <c r="L30" i="17"/>
  <c r="M30" i="17"/>
  <c r="N30" i="17"/>
  <c r="P30" i="17"/>
  <c r="Q30" i="17"/>
  <c r="R30" i="17"/>
  <c r="S30" i="17"/>
  <c r="T30" i="17"/>
  <c r="D30" i="17"/>
  <c r="E29" i="17"/>
  <c r="F29" i="17"/>
  <c r="G29" i="17"/>
  <c r="H29" i="17"/>
  <c r="I29" i="17"/>
  <c r="J29" i="17"/>
  <c r="K29" i="17"/>
  <c r="L29" i="17"/>
  <c r="M29" i="17"/>
  <c r="N29" i="17"/>
  <c r="P29" i="17"/>
  <c r="Q29" i="17"/>
  <c r="R29" i="17"/>
  <c r="S29" i="17"/>
  <c r="T29" i="17"/>
  <c r="D29" i="17"/>
  <c r="E28" i="17"/>
  <c r="F28" i="17"/>
  <c r="G28" i="17"/>
  <c r="H28" i="17"/>
  <c r="I28" i="17"/>
  <c r="J28" i="17"/>
  <c r="K28" i="17"/>
  <c r="L28" i="17"/>
  <c r="M28" i="17"/>
  <c r="N28" i="17"/>
  <c r="P28" i="17"/>
  <c r="Q28" i="17"/>
  <c r="R28" i="17"/>
  <c r="S28" i="17"/>
  <c r="T28" i="17"/>
  <c r="D28" i="17"/>
  <c r="E27" i="17"/>
  <c r="F27" i="17"/>
  <c r="G27" i="17"/>
  <c r="H27" i="17"/>
  <c r="I27" i="17"/>
  <c r="J27" i="17"/>
  <c r="K27" i="17"/>
  <c r="L27" i="17"/>
  <c r="M27" i="17"/>
  <c r="N27" i="17"/>
  <c r="P27" i="17"/>
  <c r="Q27" i="17"/>
  <c r="R27" i="17"/>
  <c r="S27" i="17"/>
  <c r="T27" i="17"/>
  <c r="D27" i="17"/>
  <c r="E26" i="17"/>
  <c r="F26" i="17"/>
  <c r="G26" i="17"/>
  <c r="H26" i="17"/>
  <c r="I26" i="17"/>
  <c r="J26" i="17"/>
  <c r="K26" i="17"/>
  <c r="L26" i="17"/>
  <c r="M26" i="17"/>
  <c r="N26" i="17"/>
  <c r="P26" i="17"/>
  <c r="Q26" i="17"/>
  <c r="R26" i="17"/>
  <c r="S26" i="17"/>
  <c r="T26" i="17"/>
  <c r="D26" i="17"/>
  <c r="E25" i="17"/>
  <c r="F25" i="17"/>
  <c r="G25" i="17"/>
  <c r="H25" i="17"/>
  <c r="I25" i="17"/>
  <c r="J25" i="17"/>
  <c r="K25" i="17"/>
  <c r="L25" i="17"/>
  <c r="M25" i="17"/>
  <c r="N25" i="17"/>
  <c r="P25" i="17"/>
  <c r="Q25" i="17"/>
  <c r="R25" i="17"/>
  <c r="S25" i="17"/>
  <c r="T25" i="17"/>
  <c r="D25" i="17"/>
  <c r="E24" i="17"/>
  <c r="F24" i="17"/>
  <c r="G24" i="17"/>
  <c r="H24" i="17"/>
  <c r="I24" i="17"/>
  <c r="J24" i="17"/>
  <c r="K24" i="17"/>
  <c r="L24" i="17"/>
  <c r="M24" i="17"/>
  <c r="N24" i="17"/>
  <c r="P24" i="17"/>
  <c r="Q24" i="17"/>
  <c r="R24" i="17"/>
  <c r="S24" i="17"/>
  <c r="T24" i="17"/>
  <c r="D24" i="17"/>
  <c r="E23" i="17"/>
  <c r="F23" i="17"/>
  <c r="G23" i="17"/>
  <c r="H23" i="17"/>
  <c r="I23" i="17"/>
  <c r="J23" i="17"/>
  <c r="K23" i="17"/>
  <c r="L23" i="17"/>
  <c r="M23" i="17"/>
  <c r="N23" i="17"/>
  <c r="P23" i="17"/>
  <c r="Q23" i="17"/>
  <c r="R23" i="17"/>
  <c r="S23" i="17"/>
  <c r="T23" i="17"/>
  <c r="D23" i="17"/>
  <c r="E22" i="17"/>
  <c r="F22" i="17"/>
  <c r="G22" i="17"/>
  <c r="H22" i="17"/>
  <c r="I22" i="17"/>
  <c r="J22" i="17"/>
  <c r="K22" i="17"/>
  <c r="L22" i="17"/>
  <c r="M22" i="17"/>
  <c r="N22" i="17"/>
  <c r="P22" i="17"/>
  <c r="Q22" i="17"/>
  <c r="R22" i="17"/>
  <c r="S22" i="17"/>
  <c r="T22" i="17"/>
  <c r="D22" i="17"/>
  <c r="E21" i="17"/>
  <c r="F21" i="17"/>
  <c r="G21" i="17"/>
  <c r="H21" i="17"/>
  <c r="I21" i="17"/>
  <c r="J21" i="17"/>
  <c r="K21" i="17"/>
  <c r="L21" i="17"/>
  <c r="M21" i="17"/>
  <c r="N21" i="17"/>
  <c r="P21" i="17"/>
  <c r="Q21" i="17"/>
  <c r="R21" i="17"/>
  <c r="S21" i="17"/>
  <c r="T21" i="17"/>
  <c r="D21" i="17"/>
  <c r="E20" i="17"/>
  <c r="F20" i="17"/>
  <c r="G20" i="17"/>
  <c r="H20" i="17"/>
  <c r="I20" i="17"/>
  <c r="J20" i="17"/>
  <c r="K20" i="17"/>
  <c r="L20" i="17"/>
  <c r="M20" i="17"/>
  <c r="N20" i="17"/>
  <c r="P20" i="17"/>
  <c r="Q20" i="17"/>
  <c r="R20" i="17"/>
  <c r="S20" i="17"/>
  <c r="T20" i="17"/>
  <c r="D20" i="17"/>
  <c r="E19" i="17"/>
  <c r="F19" i="17"/>
  <c r="G19" i="17"/>
  <c r="H19" i="17"/>
  <c r="I19" i="17"/>
  <c r="J19" i="17"/>
  <c r="K19" i="17"/>
  <c r="L19" i="17"/>
  <c r="M19" i="17"/>
  <c r="N19" i="17"/>
  <c r="P19" i="17"/>
  <c r="Q19" i="17"/>
  <c r="R19" i="17"/>
  <c r="S19" i="17"/>
  <c r="T19" i="17"/>
  <c r="D19" i="17"/>
  <c r="I18" i="17"/>
  <c r="J18" i="17"/>
  <c r="K18" i="17"/>
  <c r="L18" i="17"/>
  <c r="M18" i="17"/>
  <c r="N18" i="17"/>
  <c r="P18" i="17"/>
  <c r="Q18" i="17"/>
  <c r="R18" i="17"/>
  <c r="S18" i="17"/>
  <c r="T18" i="17"/>
  <c r="E18" i="17"/>
  <c r="F18" i="17"/>
  <c r="G18" i="17"/>
  <c r="H18" i="17"/>
  <c r="D18" i="17"/>
  <c r="I17" i="17"/>
  <c r="J17" i="17"/>
  <c r="K17" i="17"/>
  <c r="L17" i="17"/>
  <c r="M17" i="17"/>
  <c r="N17" i="17"/>
  <c r="P17" i="17"/>
  <c r="Q17" i="17"/>
  <c r="R17" i="17"/>
  <c r="S17" i="17"/>
  <c r="T17" i="17"/>
  <c r="E17" i="17"/>
  <c r="F17" i="17"/>
  <c r="G17" i="17"/>
  <c r="H17" i="17"/>
  <c r="D17" i="17"/>
  <c r="I16" i="17"/>
  <c r="J16" i="17"/>
  <c r="K16" i="17"/>
  <c r="L16" i="17"/>
  <c r="M16" i="17"/>
  <c r="N16" i="17"/>
  <c r="P16" i="17"/>
  <c r="Q16" i="17"/>
  <c r="R16" i="17"/>
  <c r="S16" i="17"/>
  <c r="T16" i="17"/>
  <c r="E16" i="17"/>
  <c r="F16" i="17"/>
  <c r="G16" i="17"/>
  <c r="H16" i="17"/>
  <c r="D16" i="17"/>
  <c r="I15" i="17"/>
  <c r="J15" i="17"/>
  <c r="K15" i="17"/>
  <c r="L15" i="17"/>
  <c r="M15" i="17"/>
  <c r="N15" i="17"/>
  <c r="P15" i="17"/>
  <c r="Q15" i="17"/>
  <c r="R15" i="17"/>
  <c r="S15" i="17"/>
  <c r="T15" i="17"/>
  <c r="E15" i="17"/>
  <c r="F15" i="17"/>
  <c r="G15" i="17"/>
  <c r="H15" i="17"/>
  <c r="D15" i="17"/>
  <c r="F14" i="17"/>
  <c r="G14" i="17"/>
  <c r="H14" i="17"/>
  <c r="I14" i="17"/>
  <c r="J14" i="17"/>
  <c r="K14" i="17"/>
  <c r="L14" i="17"/>
  <c r="M14" i="17"/>
  <c r="N14" i="17"/>
  <c r="P14" i="17"/>
  <c r="Q14" i="17"/>
  <c r="R14" i="17"/>
  <c r="S14" i="17"/>
  <c r="T14" i="17"/>
  <c r="E14" i="17"/>
  <c r="D14" i="17"/>
  <c r="Q13" i="17"/>
  <c r="R13" i="17"/>
  <c r="S13" i="17"/>
  <c r="T13" i="17"/>
  <c r="L13" i="17"/>
  <c r="M13" i="17"/>
  <c r="N13" i="17"/>
  <c r="P13" i="17"/>
  <c r="K13" i="17"/>
  <c r="J13" i="17"/>
  <c r="I13" i="17"/>
  <c r="H13" i="17"/>
  <c r="G13" i="17"/>
  <c r="F13" i="17"/>
  <c r="D13" i="17"/>
  <c r="B2" i="18" l="1"/>
  <c r="C17" i="18"/>
  <c r="C2" i="18"/>
  <c r="C56" i="18"/>
  <c r="C88" i="18"/>
  <c r="F2" i="18"/>
  <c r="B3" i="18"/>
  <c r="B4" i="18"/>
  <c r="B5" i="18"/>
  <c r="E5" i="18" s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E27" i="18" s="1"/>
  <c r="B28" i="18"/>
  <c r="B29" i="18"/>
  <c r="B30" i="18"/>
  <c r="B31" i="18"/>
  <c r="B32" i="18"/>
  <c r="B33" i="18"/>
  <c r="B34" i="18"/>
  <c r="B35" i="18"/>
  <c r="B36" i="18"/>
  <c r="C75" i="18"/>
  <c r="C51" i="18"/>
  <c r="C34" i="18"/>
  <c r="B38" i="18"/>
  <c r="B40" i="18"/>
  <c r="B41" i="18"/>
  <c r="E41" i="18" s="1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8" i="18"/>
  <c r="B69" i="18"/>
  <c r="B70" i="18"/>
  <c r="B71" i="18"/>
  <c r="B72" i="18"/>
  <c r="B73" i="18"/>
  <c r="B74" i="18"/>
  <c r="B75" i="18"/>
  <c r="B76" i="18"/>
  <c r="B77" i="18"/>
  <c r="B78" i="18"/>
  <c r="B80" i="18"/>
  <c r="E80" i="18" s="1"/>
  <c r="B81" i="18"/>
  <c r="B82" i="18"/>
  <c r="B83" i="18"/>
  <c r="B84" i="18"/>
  <c r="B85" i="18"/>
  <c r="B86" i="18"/>
  <c r="B87" i="18"/>
  <c r="B88" i="18"/>
  <c r="B89" i="18"/>
  <c r="B90" i="18"/>
  <c r="B91" i="18"/>
  <c r="B93" i="18"/>
  <c r="C68" i="18"/>
  <c r="C50" i="18"/>
  <c r="H94" i="22"/>
  <c r="C76" i="18"/>
  <c r="C6" i="18"/>
  <c r="C7" i="18"/>
  <c r="C85" i="18"/>
  <c r="C31" i="18"/>
  <c r="C93" i="18"/>
  <c r="C91" i="18"/>
  <c r="C71" i="18"/>
  <c r="C82" i="18"/>
  <c r="C73" i="18"/>
  <c r="C89" i="18"/>
  <c r="C87" i="18"/>
  <c r="C83" i="18"/>
  <c r="C81" i="18"/>
  <c r="C79" i="18"/>
  <c r="E79" i="18" s="1"/>
  <c r="C74" i="18"/>
  <c r="C72" i="18"/>
  <c r="C70" i="18"/>
  <c r="C69" i="18"/>
  <c r="C66" i="18"/>
  <c r="C65" i="18"/>
  <c r="C63" i="18"/>
  <c r="C61" i="18"/>
  <c r="C59" i="18"/>
  <c r="C57" i="18"/>
  <c r="C55" i="18"/>
  <c r="C53" i="18"/>
  <c r="C52" i="18"/>
  <c r="C48" i="18"/>
  <c r="C47" i="18"/>
  <c r="C45" i="18"/>
  <c r="C44" i="18"/>
  <c r="C42" i="18"/>
  <c r="C40" i="18"/>
  <c r="C39" i="18"/>
  <c r="E39" i="18" s="1"/>
  <c r="C37" i="18"/>
  <c r="E37" i="18" s="1"/>
  <c r="C23" i="18"/>
  <c r="C21" i="18"/>
  <c r="C19" i="18"/>
  <c r="C14" i="18"/>
  <c r="C12" i="18"/>
  <c r="C10" i="18"/>
  <c r="C64" i="18"/>
  <c r="C62" i="18"/>
  <c r="C58" i="18"/>
  <c r="C54" i="18"/>
  <c r="C43" i="18"/>
  <c r="C38" i="18"/>
  <c r="C36" i="18"/>
  <c r="C33" i="18"/>
  <c r="C30" i="18"/>
  <c r="C28" i="18"/>
  <c r="C26" i="18"/>
  <c r="C24" i="18"/>
  <c r="C22" i="18"/>
  <c r="C18" i="18"/>
  <c r="C15" i="18"/>
  <c r="C11" i="18"/>
  <c r="C4" i="18"/>
  <c r="C32" i="18"/>
  <c r="C8" i="18"/>
  <c r="C16" i="18"/>
  <c r="C20" i="18"/>
  <c r="C25" i="18"/>
  <c r="C35" i="18"/>
  <c r="C60" i="18"/>
  <c r="C9" i="18"/>
  <c r="C13" i="18"/>
  <c r="C29" i="18"/>
  <c r="C46" i="18"/>
  <c r="C49" i="18"/>
  <c r="C84" i="18"/>
  <c r="C86" i="18"/>
  <c r="C90" i="18"/>
  <c r="C77" i="18"/>
  <c r="C78" i="18"/>
  <c r="F4" i="18"/>
  <c r="F5" i="18"/>
  <c r="F6" i="18"/>
  <c r="F7" i="18"/>
  <c r="F8" i="18"/>
  <c r="F9" i="18"/>
  <c r="F11" i="18"/>
  <c r="F13" i="18"/>
  <c r="F14" i="18"/>
  <c r="F16" i="18"/>
  <c r="F19" i="18"/>
  <c r="F20" i="18"/>
  <c r="F21" i="18"/>
  <c r="F22" i="18"/>
  <c r="F23" i="18"/>
  <c r="F26" i="18"/>
  <c r="F28" i="18"/>
  <c r="F29" i="18"/>
  <c r="F30" i="18"/>
  <c r="F32" i="18"/>
  <c r="F33" i="18"/>
  <c r="F36" i="18"/>
  <c r="F38" i="18"/>
  <c r="F41" i="18"/>
  <c r="F46" i="18"/>
  <c r="F47" i="18"/>
  <c r="F48" i="18"/>
  <c r="F54" i="18"/>
  <c r="F55" i="18"/>
  <c r="F56" i="18"/>
  <c r="F60" i="18"/>
  <c r="F61" i="18"/>
  <c r="F68" i="18"/>
  <c r="F69" i="18"/>
  <c r="F70" i="18"/>
  <c r="F71" i="18"/>
  <c r="F73" i="18"/>
  <c r="F74" i="18"/>
  <c r="F75" i="18"/>
  <c r="F76" i="18"/>
  <c r="F77" i="18"/>
  <c r="F81" i="18"/>
  <c r="F82" i="18"/>
  <c r="F83" i="18"/>
  <c r="F84" i="18"/>
  <c r="F85" i="18"/>
  <c r="F87" i="18"/>
  <c r="F93" i="18"/>
  <c r="F3" i="18"/>
  <c r="F10" i="18"/>
  <c r="F12" i="18"/>
  <c r="F15" i="18"/>
  <c r="F17" i="18"/>
  <c r="F18" i="18"/>
  <c r="F24" i="18"/>
  <c r="F25" i="18"/>
  <c r="F27" i="18"/>
  <c r="F31" i="18"/>
  <c r="F34" i="18"/>
  <c r="F35" i="18"/>
  <c r="F37" i="18"/>
  <c r="F40" i="18"/>
  <c r="F42" i="18"/>
  <c r="F43" i="18"/>
  <c r="F44" i="18"/>
  <c r="F45" i="18"/>
  <c r="F49" i="18"/>
  <c r="F50" i="18"/>
  <c r="F51" i="18"/>
  <c r="F52" i="18"/>
  <c r="F53" i="18"/>
  <c r="F58" i="18"/>
  <c r="F59" i="18"/>
  <c r="F62" i="18"/>
  <c r="F63" i="18"/>
  <c r="F64" i="18"/>
  <c r="F65" i="18"/>
  <c r="F66" i="18"/>
  <c r="F67" i="18"/>
  <c r="F72" i="18"/>
  <c r="F78" i="18"/>
  <c r="F79" i="18"/>
  <c r="F80" i="18"/>
  <c r="F86" i="18"/>
  <c r="F88" i="18"/>
  <c r="F89" i="18"/>
  <c r="F90" i="18"/>
  <c r="F91" i="18"/>
  <c r="E17" i="18" l="1"/>
  <c r="E56" i="18"/>
  <c r="E89" i="18"/>
  <c r="E85" i="18"/>
  <c r="E76" i="18"/>
  <c r="E72" i="18"/>
  <c r="E59" i="18"/>
  <c r="E51" i="18"/>
  <c r="E43" i="18"/>
  <c r="E38" i="18"/>
  <c r="E29" i="18"/>
  <c r="E25" i="18"/>
  <c r="E13" i="18"/>
  <c r="E9" i="18"/>
  <c r="B95" i="18"/>
  <c r="E81" i="18"/>
  <c r="E55" i="18"/>
  <c r="E47" i="18"/>
  <c r="E21" i="18"/>
  <c r="E93" i="18"/>
  <c r="E88" i="18"/>
  <c r="E84" i="18"/>
  <c r="E75" i="18"/>
  <c r="E71" i="18"/>
  <c r="E66" i="18"/>
  <c r="E62" i="18"/>
  <c r="E58" i="18"/>
  <c r="E54" i="18"/>
  <c r="E50" i="18"/>
  <c r="E46" i="18"/>
  <c r="E42" i="18"/>
  <c r="E36" i="18"/>
  <c r="E32" i="18"/>
  <c r="E28" i="18"/>
  <c r="E24" i="18"/>
  <c r="E20" i="18"/>
  <c r="E16" i="18"/>
  <c r="E12" i="18"/>
  <c r="E8" i="18"/>
  <c r="E4" i="18"/>
  <c r="E63" i="18"/>
  <c r="E91" i="18"/>
  <c r="E87" i="18"/>
  <c r="E83" i="18"/>
  <c r="E78" i="18"/>
  <c r="E74" i="18"/>
  <c r="E70" i="18"/>
  <c r="E65" i="18"/>
  <c r="E61" i="18"/>
  <c r="E57" i="18"/>
  <c r="E53" i="18"/>
  <c r="E49" i="18"/>
  <c r="E45" i="18"/>
  <c r="E35" i="18"/>
  <c r="E31" i="18"/>
  <c r="E23" i="18"/>
  <c r="E19" i="18"/>
  <c r="E15" i="18"/>
  <c r="E11" i="18"/>
  <c r="E7" i="18"/>
  <c r="E68" i="18"/>
  <c r="E33" i="18"/>
  <c r="E90" i="18"/>
  <c r="E86" i="18"/>
  <c r="E82" i="18"/>
  <c r="E77" i="18"/>
  <c r="E73" i="18"/>
  <c r="E69" i="18"/>
  <c r="E64" i="18"/>
  <c r="E60" i="18"/>
  <c r="E52" i="18"/>
  <c r="E48" i="18"/>
  <c r="E44" i="18"/>
  <c r="E40" i="18"/>
  <c r="E34" i="18"/>
  <c r="E30" i="18"/>
  <c r="E26" i="18"/>
  <c r="E22" i="18"/>
  <c r="E18" i="18"/>
  <c r="E14" i="18"/>
  <c r="E10" i="18"/>
  <c r="E6" i="18"/>
  <c r="C3" i="18"/>
  <c r="E3" i="18" s="1"/>
  <c r="E2" i="18"/>
  <c r="F95" i="18"/>
  <c r="H2" i="18" s="1"/>
  <c r="C95" i="18" l="1"/>
  <c r="H73" i="18"/>
  <c r="H23" i="18"/>
  <c r="H35" i="18"/>
  <c r="H38" i="18"/>
  <c r="H11" i="18"/>
  <c r="H84" i="18"/>
  <c r="H56" i="18"/>
  <c r="H64" i="18"/>
  <c r="E95" i="18"/>
  <c r="G11" i="18" s="1"/>
  <c r="H4" i="18"/>
  <c r="H14" i="18"/>
  <c r="H28" i="18"/>
  <c r="H41" i="18"/>
  <c r="H60" i="18"/>
  <c r="H75" i="18"/>
  <c r="H93" i="18"/>
  <c r="H43" i="18"/>
  <c r="H72" i="18"/>
  <c r="H6" i="18"/>
  <c r="H19" i="18"/>
  <c r="H30" i="18"/>
  <c r="H47" i="18"/>
  <c r="H68" i="18"/>
  <c r="H77" i="18"/>
  <c r="H15" i="18"/>
  <c r="H50" i="18"/>
  <c r="H86" i="18"/>
  <c r="H8" i="18"/>
  <c r="H21" i="18"/>
  <c r="H33" i="18"/>
  <c r="H54" i="18"/>
  <c r="H70" i="18"/>
  <c r="H82" i="18"/>
  <c r="H25" i="18"/>
  <c r="H58" i="18"/>
  <c r="H91" i="18"/>
  <c r="H7" i="18"/>
  <c r="H13" i="18"/>
  <c r="H20" i="18"/>
  <c r="H26" i="18"/>
  <c r="H32" i="18"/>
  <c r="H39" i="18"/>
  <c r="H48" i="18"/>
  <c r="H57" i="18"/>
  <c r="H69" i="18"/>
  <c r="H74" i="18"/>
  <c r="H81" i="18"/>
  <c r="H85" i="18"/>
  <c r="H3" i="18"/>
  <c r="H17" i="18"/>
  <c r="H27" i="18"/>
  <c r="H37" i="18"/>
  <c r="H44" i="18"/>
  <c r="H51" i="18"/>
  <c r="H59" i="18"/>
  <c r="H65" i="18"/>
  <c r="H78" i="18"/>
  <c r="H88" i="18"/>
  <c r="H87" i="18"/>
  <c r="H10" i="18"/>
  <c r="H18" i="18"/>
  <c r="H31" i="18"/>
  <c r="H40" i="18"/>
  <c r="H45" i="18"/>
  <c r="H52" i="18"/>
  <c r="H62" i="18"/>
  <c r="H66" i="18"/>
  <c r="H79" i="18"/>
  <c r="H89" i="18"/>
  <c r="H5" i="18"/>
  <c r="H9" i="18"/>
  <c r="H16" i="18"/>
  <c r="H22" i="18"/>
  <c r="H29" i="18"/>
  <c r="H36" i="18"/>
  <c r="H46" i="18"/>
  <c r="H55" i="18"/>
  <c r="H61" i="18"/>
  <c r="H71" i="18"/>
  <c r="H76" i="18"/>
  <c r="H83" i="18"/>
  <c r="H92" i="18"/>
  <c r="H12" i="18"/>
  <c r="H24" i="18"/>
  <c r="H34" i="18"/>
  <c r="H42" i="18"/>
  <c r="H49" i="18"/>
  <c r="H53" i="18"/>
  <c r="H63" i="18"/>
  <c r="H67" i="18"/>
  <c r="H80" i="18"/>
  <c r="H90" i="18"/>
  <c r="G25" i="18" l="1"/>
  <c r="G36" i="18"/>
  <c r="G16" i="18"/>
  <c r="G7" i="18"/>
  <c r="G12" i="18"/>
  <c r="G20" i="18"/>
  <c r="G57" i="18"/>
  <c r="G83" i="18"/>
  <c r="G77" i="18"/>
  <c r="G72" i="18"/>
  <c r="G61" i="18"/>
  <c r="G67" i="18"/>
  <c r="G81" i="18"/>
  <c r="G35" i="18"/>
  <c r="G79" i="18"/>
  <c r="G23" i="18"/>
  <c r="G56" i="18"/>
  <c r="G55" i="18"/>
  <c r="G84" i="18"/>
  <c r="G69" i="18"/>
  <c r="G34" i="18"/>
  <c r="G60" i="18"/>
  <c r="G68" i="18"/>
  <c r="G65" i="18"/>
  <c r="G28" i="18"/>
  <c r="G3" i="18"/>
  <c r="G38" i="18"/>
  <c r="G22" i="18"/>
  <c r="G32" i="18"/>
  <c r="G47" i="18"/>
  <c r="G76" i="18"/>
  <c r="G31" i="18"/>
  <c r="G21" i="18"/>
  <c r="G4" i="18"/>
  <c r="G24" i="18"/>
  <c r="G17" i="18"/>
  <c r="G48" i="18"/>
  <c r="G73" i="18"/>
  <c r="G42" i="18"/>
  <c r="G15" i="18"/>
  <c r="G71" i="18"/>
  <c r="G14" i="18"/>
  <c r="G10" i="18"/>
  <c r="G90" i="18"/>
  <c r="G93" i="18"/>
  <c r="G2" i="18"/>
  <c r="G43" i="18"/>
  <c r="G66" i="18"/>
  <c r="G85" i="18"/>
  <c r="G86" i="18"/>
  <c r="G6" i="18"/>
  <c r="G78" i="18"/>
  <c r="G58" i="18"/>
  <c r="G19" i="18"/>
  <c r="G51" i="18"/>
  <c r="G75" i="18"/>
  <c r="G80" i="18"/>
  <c r="G40" i="18"/>
  <c r="G87" i="18"/>
  <c r="G64" i="18"/>
  <c r="G74" i="18"/>
  <c r="G70" i="18"/>
  <c r="G54" i="18"/>
  <c r="G26" i="18"/>
  <c r="G89" i="18"/>
  <c r="G59" i="18"/>
  <c r="G44" i="18"/>
  <c r="G82" i="18"/>
  <c r="G91" i="18"/>
  <c r="G63" i="18"/>
  <c r="G52" i="18"/>
  <c r="G37" i="18"/>
  <c r="G13" i="18"/>
  <c r="G62" i="18"/>
  <c r="G27" i="18"/>
  <c r="G50" i="18"/>
  <c r="G33" i="18"/>
  <c r="G49" i="18"/>
  <c r="G8" i="18"/>
  <c r="G39" i="18"/>
  <c r="G5" i="18"/>
  <c r="G29" i="18"/>
  <c r="G30" i="18"/>
  <c r="G45" i="18"/>
  <c r="G53" i="18"/>
  <c r="G92" i="18"/>
  <c r="G88" i="18"/>
  <c r="G46" i="18"/>
  <c r="G41" i="18"/>
  <c r="G18" i="18"/>
  <c r="G9" i="18"/>
  <c r="H95" i="18"/>
  <c r="G95" i="18" l="1"/>
</calcChain>
</file>

<file path=xl/sharedStrings.xml><?xml version="1.0" encoding="utf-8"?>
<sst xmlns="http://schemas.openxmlformats.org/spreadsheetml/2006/main" count="1268" uniqueCount="351">
  <si>
    <t>Angra dos Reis</t>
  </si>
  <si>
    <t>Barra do Piraí</t>
  </si>
  <si>
    <t>Itaboraí</t>
  </si>
  <si>
    <t>Nilópolis</t>
  </si>
  <si>
    <t>Niterói</t>
  </si>
  <si>
    <t>Nova Friburgo</t>
  </si>
  <si>
    <t>Petrópolis</t>
  </si>
  <si>
    <t>Rio de Janeiro</t>
  </si>
  <si>
    <t>São Gonçalo</t>
  </si>
  <si>
    <t>São João de Meriti</t>
  </si>
  <si>
    <t>São José do Vale do Rio Preto</t>
  </si>
  <si>
    <t>Sumidouro</t>
  </si>
  <si>
    <t>Teresópolis</t>
  </si>
  <si>
    <t>Itatiaia</t>
  </si>
  <si>
    <t>Porto Real</t>
  </si>
  <si>
    <t>Quatis</t>
  </si>
  <si>
    <t>Queimados</t>
  </si>
  <si>
    <t>Resende</t>
  </si>
  <si>
    <t>Rio Bonito</t>
  </si>
  <si>
    <t>Rio das Flores</t>
  </si>
  <si>
    <t>Tanguá</t>
  </si>
  <si>
    <t>Aperibé</t>
  </si>
  <si>
    <t>Araruama</t>
  </si>
  <si>
    <t>Areal</t>
  </si>
  <si>
    <t>Arraial do Cabo</t>
  </si>
  <si>
    <t>Barra Mansa</t>
  </si>
  <si>
    <t>Belford Roxo</t>
  </si>
  <si>
    <t>Bom Jesus do Itabapoana</t>
  </si>
  <si>
    <t>Cachoeiras de Macacu</t>
  </si>
  <si>
    <t>Cambuci</t>
  </si>
  <si>
    <t>Campos dos Goytacazes</t>
  </si>
  <si>
    <t>Comendador Levy Gasparian</t>
  </si>
  <si>
    <t>Engenheiro Paulo de Frontin</t>
  </si>
  <si>
    <t>Guapimirim</t>
  </si>
  <si>
    <t>Itaguaí</t>
  </si>
  <si>
    <t>Italva</t>
  </si>
  <si>
    <t>Itaocara</t>
  </si>
  <si>
    <t>Itaperuna</t>
  </si>
  <si>
    <t>Japeri</t>
  </si>
  <si>
    <t>Laje do Muriaé</t>
  </si>
  <si>
    <t>Magé</t>
  </si>
  <si>
    <t>Mangaratiba</t>
  </si>
  <si>
    <t>Maricá</t>
  </si>
  <si>
    <t>Mendes</t>
  </si>
  <si>
    <t>Miguel Pereira</t>
  </si>
  <si>
    <t>Miracema</t>
  </si>
  <si>
    <t>Natividade</t>
  </si>
  <si>
    <t>Paracambi</t>
  </si>
  <si>
    <t>Paraíba do Sul</t>
  </si>
  <si>
    <t>Porciúncula</t>
  </si>
  <si>
    <t>Santo Antônio de Pádua</t>
  </si>
  <si>
    <t>São Fidélis</t>
  </si>
  <si>
    <t>São Francisco de Itabapoana</t>
  </si>
  <si>
    <t>São João da Barra</t>
  </si>
  <si>
    <t>São José de Ubá</t>
  </si>
  <si>
    <t>São Sebastião do Alto</t>
  </si>
  <si>
    <t>Sapucaia</t>
  </si>
  <si>
    <t>Saquarema</t>
  </si>
  <si>
    <t>Seropédica</t>
  </si>
  <si>
    <t>Silva Jardim</t>
  </si>
  <si>
    <t>Três Rios</t>
  </si>
  <si>
    <t>Valença</t>
  </si>
  <si>
    <t>Varre-Sai</t>
  </si>
  <si>
    <t>Vassouras</t>
  </si>
  <si>
    <t>Volta Redonda</t>
  </si>
  <si>
    <t>Armação dos Búzios</t>
  </si>
  <si>
    <t>Bom Jardim</t>
  </si>
  <si>
    <t>Cabo Frio</t>
  </si>
  <si>
    <t>Cantagalo</t>
  </si>
  <si>
    <t>Carapebus</t>
  </si>
  <si>
    <t>Cardoso Moreira</t>
  </si>
  <si>
    <t>Carmo</t>
  </si>
  <si>
    <t>Conceição de Macabu</t>
  </si>
  <si>
    <t>Cordeiro</t>
  </si>
  <si>
    <t>Duas Barras</t>
  </si>
  <si>
    <t>Iguaba Grande</t>
  </si>
  <si>
    <t>Macaé</t>
  </si>
  <si>
    <t>Macuco</t>
  </si>
  <si>
    <t>Nova Iguaçu</t>
  </si>
  <si>
    <t>Paty do Alferes</t>
  </si>
  <si>
    <t>Pinheiral</t>
  </si>
  <si>
    <t>Piraí</t>
  </si>
  <si>
    <t>Quissamã</t>
  </si>
  <si>
    <t>Rio Claro</t>
  </si>
  <si>
    <t>Rio das Ostras</t>
  </si>
  <si>
    <t>Santa Maria Madalena</t>
  </si>
  <si>
    <t>São Pedro da Aldeia</t>
  </si>
  <si>
    <t>Municípios</t>
  </si>
  <si>
    <t>vazadouro remediado e com captação/queima de gases</t>
  </si>
  <si>
    <t xml:space="preserve">aterro sanitario </t>
  </si>
  <si>
    <t>Lixão</t>
  </si>
  <si>
    <t>REMEDIAÇÃO DE VAZADOUROS</t>
  </si>
  <si>
    <t>captação e queima de gases</t>
  </si>
  <si>
    <t>Mesquita</t>
  </si>
  <si>
    <t>Trajano de Moraes</t>
  </si>
  <si>
    <t>com tratamento de percolado</t>
  </si>
  <si>
    <t>coprocessamento ou incineração (licenciado)</t>
  </si>
  <si>
    <t>geração de energia/biogás</t>
  </si>
  <si>
    <t>LOCAL DE DESTINAÇÃO FINAL DOS RESÍDUOS SÓLIDOS URBANOS</t>
  </si>
  <si>
    <t>Local (endereço/ referência)</t>
  </si>
  <si>
    <t>% de utilização do aterro sanitário por terceiros (bônus exclusivo para o município-sede)</t>
  </si>
  <si>
    <t>até 30%</t>
  </si>
  <si>
    <t>mais de 30% e menos de 60%</t>
  </si>
  <si>
    <t>mais de 60% e menos de 80%</t>
  </si>
  <si>
    <t>mais de 80%</t>
  </si>
  <si>
    <t>vazadouro não remediado e/ou encerrado sem licenciamento</t>
  </si>
  <si>
    <t>vazadouro em remediação (com licenciamento)</t>
  </si>
  <si>
    <t>vazadouro remediado/ sem vazadouro</t>
  </si>
  <si>
    <t>tratamento avançado de percolado (tratamento terciário)</t>
  </si>
  <si>
    <t>Participação em Consórcios</t>
  </si>
  <si>
    <t>Duque de Caxias</t>
  </si>
  <si>
    <t>Paraty</t>
  </si>
  <si>
    <t>Total</t>
  </si>
  <si>
    <t>Fatores adicionais (aterro sanitário)</t>
  </si>
  <si>
    <t>Quantitativo 
(t/dia)
Informações PERS</t>
  </si>
  <si>
    <t>vazadouro em remediação</t>
  </si>
  <si>
    <t>CTR Seropédica</t>
  </si>
  <si>
    <t>CTR Barra Mansa</t>
  </si>
  <si>
    <t>CTR Bob Ambiental</t>
  </si>
  <si>
    <t>Vazadouro de Bom Jesus do Itabapoana</t>
  </si>
  <si>
    <t>CTR - Itaboraí (Estre)</t>
  </si>
  <si>
    <t>CTR - Campos</t>
  </si>
  <si>
    <t>CTR - Seropédica</t>
  </si>
  <si>
    <t>Vazadouro de Italva</t>
  </si>
  <si>
    <t>Aterro Sanitário de Macaé</t>
  </si>
  <si>
    <t>CTR - Nova Iguaçu</t>
  </si>
  <si>
    <t>CTR Campos</t>
  </si>
  <si>
    <t>Vazadouro de Natividade</t>
  </si>
  <si>
    <t>Vazadouro de Porciúncula</t>
  </si>
  <si>
    <t>Vazadouro de São Fidélis</t>
  </si>
  <si>
    <t xml:space="preserve">CTR Campos </t>
  </si>
  <si>
    <t>Aterro de Sapucaia</t>
  </si>
  <si>
    <t>CTR Itaboraí (Estre)</t>
  </si>
  <si>
    <t>CTR - Barra Mansa</t>
  </si>
  <si>
    <t>Casimiro de Abreu</t>
  </si>
  <si>
    <t>Resultados do Universo do Censo Demográfico 2010</t>
  </si>
  <si>
    <t>Tabela 4.19.5.1 - Domicílios particulares permanentes, moradores em domicílios particulares permanentes e média de moradores em domicílios particulares permanentes, por situação do domicílio, segundo as mesorregiões, as microrregiões, os municípios, os distritos, os subdistritos e os bairros - Rio de Janeiro - 2010</t>
  </si>
  <si>
    <t>Mesorregiões, microrregiões, municípios, distritos, subdistritos e bairros</t>
  </si>
  <si>
    <t>Domicílios particulares
permanentes</t>
  </si>
  <si>
    <t>Moradores em domicílios particulares permanentes</t>
  </si>
  <si>
    <t>Código da Unidade Geográfica</t>
  </si>
  <si>
    <t xml:space="preserve">Total                                                                           </t>
  </si>
  <si>
    <t>Situação do domicílio</t>
  </si>
  <si>
    <t>Média de moradores</t>
  </si>
  <si>
    <t>Urbana</t>
  </si>
  <si>
    <t>Rural</t>
  </si>
  <si>
    <t>Mesorregiões</t>
  </si>
  <si>
    <t>Baixadas</t>
  </si>
  <si>
    <t>Centro Fluminense</t>
  </si>
  <si>
    <t>Metropolitana do Rio de Janeiro</t>
  </si>
  <si>
    <t>Noroeste Fluminense</t>
  </si>
  <si>
    <t>Norte Fluminense</t>
  </si>
  <si>
    <t>Sul Fluminense</t>
  </si>
  <si>
    <t>Microrregiões</t>
  </si>
  <si>
    <t>Bacia de São João</t>
  </si>
  <si>
    <t>Baía da Ilha Grande</t>
  </si>
  <si>
    <t>Cantagalo-Cordeiro</t>
  </si>
  <si>
    <t>Lagos</t>
  </si>
  <si>
    <t>Macacu-Caceribu</t>
  </si>
  <si>
    <t>Serrana</t>
  </si>
  <si>
    <t>Vale do Paraíba Fluminense</t>
  </si>
  <si>
    <t>Municípios, Distritos e Subdistritos</t>
  </si>
  <si>
    <t>-</t>
  </si>
  <si>
    <t>CTR Dois Arcos (São Pedro da Aldeia)</t>
  </si>
  <si>
    <t>MTR -Madalena</t>
  </si>
  <si>
    <t>MTR- Madalena</t>
  </si>
  <si>
    <t>Vazadouro de Resende</t>
  </si>
  <si>
    <t>Vazadouro de Bulhões - Resende</t>
  </si>
  <si>
    <t>CTR - Itaboraí</t>
  </si>
  <si>
    <t>MTR Madalena</t>
  </si>
  <si>
    <t>Aterro de Rio das Ostras</t>
  </si>
  <si>
    <t xml:space="preserve"> MTR - Madalena</t>
  </si>
  <si>
    <t>Compromisso Ambiental</t>
  </si>
  <si>
    <t>CTR_Itaboraí</t>
  </si>
  <si>
    <t>Lixão municipal</t>
  </si>
  <si>
    <t>Tabela de cálculos: multiplicação de cada valor na planilha "base_dados" pelo peso correspondente na linha 6 desta planilha</t>
  </si>
  <si>
    <t>Pesos</t>
  </si>
  <si>
    <t>Tabela de pesos - definida no Decreto Estadual nº 44543/2013</t>
  </si>
  <si>
    <t>destino (IDL) - parcial</t>
  </si>
  <si>
    <t>Total a ser adicionado ao IDL</t>
  </si>
  <si>
    <t>OV</t>
  </si>
  <si>
    <t>destino (IDL)  colunas B + C + D</t>
  </si>
  <si>
    <t>remediação (IRV)</t>
  </si>
  <si>
    <t>IrDL</t>
  </si>
  <si>
    <t>IrRV</t>
  </si>
  <si>
    <t>Municipio</t>
  </si>
  <si>
    <t>Realiza Coleta?</t>
  </si>
  <si>
    <t>Quantidade informada pelo municipio (L)</t>
  </si>
  <si>
    <t>Quant coletada comprovada   (L)</t>
  </si>
  <si>
    <t>Moradores em domicílios particulares permanentes - Censo 2010 Universo</t>
  </si>
  <si>
    <t>Estimativa descarte óleo (L/ano)</t>
  </si>
  <si>
    <t>% da coleta       (coluna G / J)</t>
  </si>
  <si>
    <t>ANGRA DOS REIS</t>
  </si>
  <si>
    <t>Sim</t>
  </si>
  <si>
    <t>APERIBÉ</t>
  </si>
  <si>
    <t>ARARUAMA</t>
  </si>
  <si>
    <t>AREAL</t>
  </si>
  <si>
    <t>ARMAÇÃO Dos BUZIOS</t>
  </si>
  <si>
    <t>ARRAIAL DO CABO</t>
  </si>
  <si>
    <t>BARRA DO PIRAÍ</t>
  </si>
  <si>
    <t>BARRA MANSA</t>
  </si>
  <si>
    <t>BELFORD ROXO</t>
  </si>
  <si>
    <t>Não</t>
  </si>
  <si>
    <t>BOM JARDIM</t>
  </si>
  <si>
    <t>BOM JESUS DE ITABAPOANA</t>
  </si>
  <si>
    <t>CABO FRIO</t>
  </si>
  <si>
    <t>CACHOEIRAS DE MACACU</t>
  </si>
  <si>
    <t>CAMBUCI</t>
  </si>
  <si>
    <t>CAMPOS DOS GOYTACAZES</t>
  </si>
  <si>
    <t>CANTAGALO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</si>
  <si>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</si>
  <si>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</si>
  <si>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</si>
  <si>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</si>
  <si>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</si>
  <si>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</si>
  <si>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</si>
  <si>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</si>
  <si>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</si>
  <si>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ENG. PAULO DE FRONTIM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</si>
  <si>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</si>
  <si>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</si>
  <si>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</si>
  <si>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</si>
  <si>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</si>
  <si>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</si>
  <si>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</si>
  <si>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</si>
  <si>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</si>
  <si>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</si>
  <si>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</si>
  <si>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</si>
  <si>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</si>
  <si>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</si>
  <si>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</si>
  <si>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</si>
  <si>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MESQUITA</t>
  </si>
  <si>
    <t>MIGUEL PEREIRA</t>
  </si>
  <si>
    <t>MIRACEMA</t>
  </si>
  <si>
    <t>NATIVIDADE</t>
  </si>
  <si>
    <t>NILÓPOLIS</t>
  </si>
  <si>
    <t>NITERÓI</t>
  </si>
  <si>
    <t>NOVA FRIBURGO</t>
  </si>
  <si>
    <t>NOVA IGUAÇÚ</t>
  </si>
  <si>
    <t>PARACAMBI</t>
  </si>
  <si>
    <t>PARAÍBA DO SUL</t>
  </si>
  <si>
    <t>PARATY</t>
  </si>
  <si>
    <t>PATY DE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</si>
  <si>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</si>
  <si>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</si>
  <si>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</si>
  <si>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</si>
  <si>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</si>
  <si>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</si>
  <si>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</si>
  <si>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</si>
  <si>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</si>
  <si>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</si>
  <si>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</si>
  <si>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</si>
  <si>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</si>
  <si>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</si>
  <si>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</si>
  <si>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</si>
  <si>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</si>
  <si>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</si>
  <si>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</si>
  <si>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</si>
  <si>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</si>
  <si>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</si>
  <si>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</si>
  <si>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</si>
  <si>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</si>
  <si>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SAPUCAIA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</si>
  <si>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</si>
  <si>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</si>
  <si>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</si>
  <si>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</si>
  <si>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</si>
  <si>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</si>
  <si>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</si>
  <si>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</si>
  <si>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VALENÇA</t>
  </si>
  <si>
    <t>VARRE SAI</t>
  </si>
  <si>
    <t>VASSOURAS</t>
  </si>
  <si>
    <t>VOLTA REDONDA</t>
  </si>
  <si>
    <t>Nota: Para cálculo da estimativa de descarte por mês, consideramos o valor de 0,5 L/habitante/mês</t>
  </si>
  <si>
    <t>EBMA EMPRESA BRASILEIRA DE MEIO AMBIENTE S/A</t>
  </si>
  <si>
    <t>Cantagalo - coprocessamento Lafarge/ Lafarge HOLCIM/  CTR Madalena</t>
  </si>
  <si>
    <t xml:space="preserve">Compromisso Ambiental </t>
  </si>
  <si>
    <t>MTR MADALENA</t>
  </si>
  <si>
    <t xml:space="preserve"> Vazadouro de Itaperuna </t>
  </si>
  <si>
    <t xml:space="preserve">CTR- Nova Iguaçu </t>
  </si>
  <si>
    <t xml:space="preserve">CTR - Nova Iguaçu </t>
  </si>
  <si>
    <t xml:space="preserve">CTR Barra Mansa </t>
  </si>
  <si>
    <t xml:space="preserve"> Vazadouro de Saquarema</t>
  </si>
  <si>
    <t>8406,19</t>
  </si>
  <si>
    <t>45,64</t>
  </si>
  <si>
    <t>Destinação do Lixo &amp;  Remediação de vazadouros, por Municípios do Estado do Rio de Janeiro - Base de dados 2017 para o ICMS Ecológico (Ano Fiscal 2019)</t>
  </si>
  <si>
    <t xml:space="preserve">CTR Costa Verde </t>
  </si>
  <si>
    <t>CTDR Vassouras</t>
  </si>
  <si>
    <t>CTR- Campos</t>
  </si>
  <si>
    <t>Lixão de Três Rios(2 meses) / Aterro Três Rios (10 meses)</t>
  </si>
  <si>
    <t xml:space="preserve"> Compromisso Ambiental</t>
  </si>
  <si>
    <t>CTDR Paracambi</t>
  </si>
  <si>
    <t>Aterro Municipal de Macuco</t>
  </si>
  <si>
    <t>CTR Seropédica / Vazadouro de Mangaratiba</t>
  </si>
  <si>
    <t>CTR Alcântara</t>
  </si>
  <si>
    <t>CTR Paracambi</t>
  </si>
  <si>
    <t>Vazadouro de Paraíba do Sul  (5 meses)/ Aterro Três Rios (7 meses)</t>
  </si>
  <si>
    <t>CTR Vassouras</t>
  </si>
  <si>
    <t xml:space="preserve"> Pedro do Rio (2 meses) CTR Tres Rios (10 meses)</t>
  </si>
  <si>
    <t>Aterro de Macaé</t>
  </si>
  <si>
    <t xml:space="preserve">CTR Vassouras  </t>
  </si>
  <si>
    <t>Vazadouro de Santo Antônio de Pádua (1 mês) Aterro de Leopoldina (MG) (11 meses)</t>
  </si>
  <si>
    <t>Lixão de Teresópolis</t>
  </si>
  <si>
    <t>Vazadouro de Três Rios (4 meses) / CTR Três Rios (8 meses)</t>
  </si>
  <si>
    <t>Vazadouro Municipal (1 mês) / CTR Campos (11 meses)</t>
  </si>
  <si>
    <t>REMEDIAÇÃO DE VAZADOUROS NO MUNICÍPIO</t>
  </si>
  <si>
    <t>vazadouro remediado</t>
  </si>
  <si>
    <t>Possui vazadouro não remediado</t>
  </si>
  <si>
    <t>RV</t>
  </si>
  <si>
    <t>Possui Vazadouro no município</t>
  </si>
  <si>
    <t>Informação</t>
  </si>
  <si>
    <t>sim</t>
  </si>
  <si>
    <t>não</t>
  </si>
  <si>
    <t>Município informa não possuir vazadouro</t>
  </si>
  <si>
    <t>não enviou informação</t>
  </si>
  <si>
    <t>Licença válida, relatórios entregues</t>
  </si>
  <si>
    <t>vazadouro ativo</t>
  </si>
  <si>
    <t>processo administrativo municipal de licitação iniciado em dez.2022</t>
  </si>
  <si>
    <t>processo administrativo municipal de licitação iniciado, mas não há relatório de execução</t>
  </si>
  <si>
    <t>Licença enviada se refere a CTR Costa Verde e não ao vazadouro municipal</t>
  </si>
  <si>
    <t>em operação (jan. set. out. e dez.)</t>
  </si>
  <si>
    <t>não enviou inormações</t>
  </si>
  <si>
    <t>Relatório de 2020, não demonstrou o atendimento das condicionantes. (condicionantes de monitoramento de prazo semestral)</t>
  </si>
  <si>
    <t>não  enviou informações</t>
  </si>
  <si>
    <t>não enviou informações</t>
  </si>
  <si>
    <t>sem licença</t>
  </si>
  <si>
    <t>LOR IN040216, relatório ok</t>
  </si>
  <si>
    <t>TE incompleto. Não enviou Relatório de Execução</t>
  </si>
  <si>
    <t>Não há comprovação da execução das obras. Licença válida</t>
  </si>
  <si>
    <t>LAR válida, mas não enviou o Relatório de execução.</t>
  </si>
  <si>
    <t>vazadouro remediado, sem documentação anexada</t>
  </si>
  <si>
    <t>encerrado sem documentação</t>
  </si>
  <si>
    <t>documentação OK</t>
  </si>
  <si>
    <t>Rem+A1:F12ediação de vazadouros, por Municípios do Estado do Rio de Janeiro - Base de dados para o ICMS Ecológico 2023 (Ano Fiscal 2024)</t>
  </si>
  <si>
    <t>Sem licença válida. Vou requerida, mas não foi retirada pelo município. Segundo a Procuradoria do INEA, a licença não está válida, pois não oi retirada pelo requerente.</t>
  </si>
  <si>
    <t>Não enviou licença, relatórios de 2015, TE emitido pelo MP e não pelo órgão ambiental.</t>
  </si>
  <si>
    <t>Licença válida, sem relatórios e cronogramas solicitados para comprovação</t>
  </si>
  <si>
    <t xml:space="preserve">Gericinó sem licença,Santa Cruz Monitoramento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</si>
</sst>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"/>
    <numFmt numFmtId="166" formatCode="0.000000"/>
    <numFmt numFmtId="167" formatCode="_-* #,##0_-;\-* #,##0_-;_-* &quot;-&quot;??_-;_-@_-"/>
    <numFmt numFmtId="168" formatCode="###\ ###\ ###\ ##0_ ;\-###\ ###\ ###\ ##0_ ;&quot;- &quot;;@&quot; &quot;"/>
    <numFmt numFmtId="169" formatCode="###\ ###\ ###\ ##0.0_ ;\-###\ ###\ ###\ ##0.0_ ;&quot;- &quot;;@&quot; &quot;"/>
    <numFmt numFmtId="170" formatCode="#,##0_ ;\-#,##0\ "/>
    <numFmt numFmtId="171" formatCode="0.000000000"/>
  </numFmts>
  <fonts count="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Univers 45 Light"/>
    </font>
    <font>
      <sz val="6"/>
      <name val="Arial"/>
      <family val="2"/>
    </font>
    <font>
      <sz val="7"/>
      <name val="Univers 55"/>
    </font>
    <font>
      <b/>
      <sz val="7"/>
      <name val="Univers 45 Light"/>
    </font>
    <font>
      <sz val="10"/>
      <name val="Univers ATT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9"/>
      <name val="Univers 55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rgb="FF2F2F2F"/>
      <name val="Segoe UI"/>
      <family val="2"/>
    </font>
    <font>
      <sz val="10"/>
      <color rgb="FFFF0000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2" fillId="0" borderId="0"/>
    <xf numFmtId="0" fontId="5" fillId="0" borderId="0"/>
    <xf numFmtId="9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0">
    <xf numFmtId="0" fontId="0" fillId="0" borderId="0" xfId="0"/>
    <xf numFmtId="0" fontId="17" fillId="0" borderId="0" xfId="0" applyFont="1" applyAlignment="1">
      <alignment wrapText="1"/>
    </xf>
    <xf numFmtId="49" fontId="17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1" fontId="19" fillId="0" borderId="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vertical="top" wrapText="1"/>
    </xf>
    <xf numFmtId="0" fontId="17" fillId="3" borderId="0" xfId="0" applyFont="1" applyFill="1" applyAlignment="1">
      <alignment vertical="top" wrapText="1"/>
    </xf>
    <xf numFmtId="0" fontId="21" fillId="0" borderId="0" xfId="0" applyFont="1" applyAlignment="1">
      <alignment vertical="top" wrapText="1"/>
    </xf>
    <xf numFmtId="0" fontId="4" fillId="0" borderId="0" xfId="0" applyFont="1"/>
    <xf numFmtId="0" fontId="7" fillId="0" borderId="0" xfId="0" applyFont="1" applyAlignment="1">
      <alignment horizontal="left" indent="3"/>
    </xf>
    <xf numFmtId="168" fontId="7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168" fontId="6" fillId="0" borderId="0" xfId="0" applyNumberFormat="1" applyFont="1" applyAlignment="1">
      <alignment horizontal="right"/>
    </xf>
    <xf numFmtId="0" fontId="6" fillId="0" borderId="0" xfId="0" applyFont="1"/>
    <xf numFmtId="0" fontId="8" fillId="0" borderId="0" xfId="0" applyFont="1"/>
    <xf numFmtId="168" fontId="7" fillId="0" borderId="0" xfId="2" applyNumberFormat="1" applyFont="1" applyAlignment="1">
      <alignment horizontal="right"/>
    </xf>
    <xf numFmtId="169" fontId="7" fillId="0" borderId="0" xfId="2" applyNumberFormat="1" applyFont="1" applyAlignment="1">
      <alignment horizontal="right"/>
    </xf>
    <xf numFmtId="168" fontId="6" fillId="0" borderId="0" xfId="2" applyNumberFormat="1" applyFont="1" applyAlignment="1">
      <alignment horizontal="right"/>
    </xf>
    <xf numFmtId="169" fontId="6" fillId="0" borderId="0" xfId="2" applyNumberFormat="1" applyFont="1" applyAlignment="1">
      <alignment horizontal="right"/>
    </xf>
    <xf numFmtId="0" fontId="17" fillId="4" borderId="0" xfId="0" applyFont="1" applyFill="1" applyAlignment="1">
      <alignment vertical="top" wrapText="1"/>
    </xf>
    <xf numFmtId="1" fontId="19" fillId="0" borderId="3" xfId="0" applyNumberFormat="1" applyFont="1" applyBorder="1" applyAlignment="1">
      <alignment horizontal="center" vertical="center" wrapText="1"/>
    </xf>
    <xf numFmtId="0" fontId="20" fillId="4" borderId="0" xfId="0" applyFont="1" applyFill="1" applyAlignment="1">
      <alignment vertical="top" wrapText="1"/>
    </xf>
    <xf numFmtId="0" fontId="22" fillId="4" borderId="0" xfId="0" applyFont="1" applyFill="1" applyAlignment="1">
      <alignment vertical="top" wrapText="1"/>
    </xf>
    <xf numFmtId="0" fontId="23" fillId="0" borderId="0" xfId="0" applyFont="1"/>
    <xf numFmtId="0" fontId="17" fillId="0" borderId="0" xfId="0" applyFont="1"/>
    <xf numFmtId="2" fontId="17" fillId="0" borderId="0" xfId="0" applyNumberFormat="1" applyFont="1"/>
    <xf numFmtId="2" fontId="23" fillId="0" borderId="0" xfId="0" applyNumberFormat="1" applyFont="1"/>
    <xf numFmtId="49" fontId="17" fillId="0" borderId="0" xfId="0" applyNumberFormat="1" applyFont="1"/>
    <xf numFmtId="2" fontId="17" fillId="5" borderId="2" xfId="0" applyNumberFormat="1" applyFont="1" applyFill="1" applyBorder="1" applyAlignment="1">
      <alignment horizontal="right"/>
    </xf>
    <xf numFmtId="0" fontId="17" fillId="5" borderId="2" xfId="0" applyFont="1" applyFill="1" applyBorder="1"/>
    <xf numFmtId="0" fontId="18" fillId="6" borderId="2" xfId="0" applyFont="1" applyFill="1" applyBorder="1"/>
    <xf numFmtId="1" fontId="19" fillId="6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4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49" fontId="24" fillId="3" borderId="2" xfId="0" applyNumberFormat="1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4" fillId="0" borderId="8" xfId="0" applyFont="1" applyBorder="1" applyAlignment="1">
      <alignment vertical="center" wrapText="1"/>
    </xf>
    <xf numFmtId="2" fontId="24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24" fillId="4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 wrapText="1"/>
    </xf>
    <xf numFmtId="49" fontId="24" fillId="4" borderId="2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2" fontId="2" fillId="3" borderId="2" xfId="3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2" fontId="2" fillId="0" borderId="2" xfId="3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4" fillId="3" borderId="4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/>
    </xf>
    <xf numFmtId="2" fontId="10" fillId="7" borderId="2" xfId="0" applyNumberFormat="1" applyFont="1" applyFill="1" applyBorder="1" applyAlignment="1">
      <alignment vertical="center"/>
    </xf>
    <xf numFmtId="2" fontId="0" fillId="7" borderId="2" xfId="0" applyNumberFormat="1" applyFill="1" applyBorder="1"/>
    <xf numFmtId="171" fontId="0" fillId="7" borderId="2" xfId="0" applyNumberFormat="1" applyFill="1" applyBorder="1"/>
    <xf numFmtId="0" fontId="10" fillId="7" borderId="2" xfId="0" applyFont="1" applyFill="1" applyBorder="1" applyAlignment="1">
      <alignment vertical="center"/>
    </xf>
    <xf numFmtId="0" fontId="0" fillId="7" borderId="0" xfId="0" applyFill="1"/>
    <xf numFmtId="2" fontId="0" fillId="7" borderId="2" xfId="0" applyNumberFormat="1" applyFill="1" applyBorder="1" applyAlignment="1">
      <alignment horizontal="center"/>
    </xf>
    <xf numFmtId="0" fontId="11" fillId="7" borderId="15" xfId="0" applyFont="1" applyFill="1" applyBorder="1" applyAlignment="1">
      <alignment horizontal="left" vertical="center"/>
    </xf>
    <xf numFmtId="2" fontId="16" fillId="7" borderId="16" xfId="0" applyNumberFormat="1" applyFont="1" applyFill="1" applyBorder="1" applyAlignment="1">
      <alignment horizontal="center"/>
    </xf>
    <xf numFmtId="166" fontId="16" fillId="7" borderId="16" xfId="0" applyNumberFormat="1" applyFont="1" applyFill="1" applyBorder="1" applyAlignment="1">
      <alignment horizontal="right"/>
    </xf>
    <xf numFmtId="2" fontId="0" fillId="0" borderId="0" xfId="0" applyNumberFormat="1"/>
    <xf numFmtId="165" fontId="11" fillId="7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4" borderId="2" xfId="0" applyNumberFormat="1" applyFont="1" applyFill="1" applyBorder="1" applyAlignment="1">
      <alignment horizontal="left" vertical="center" wrapText="1"/>
    </xf>
    <xf numFmtId="0" fontId="17" fillId="4" borderId="0" xfId="0" applyFont="1" applyFill="1" applyAlignment="1">
      <alignment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top" wrapText="1"/>
    </xf>
    <xf numFmtId="0" fontId="17" fillId="4" borderId="0" xfId="0" applyFont="1" applyFill="1" applyAlignment="1">
      <alignment wrapText="1"/>
    </xf>
    <xf numFmtId="0" fontId="21" fillId="4" borderId="0" xfId="0" applyFont="1" applyFill="1" applyAlignment="1">
      <alignment vertical="top"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9" fontId="24" fillId="4" borderId="0" xfId="0" applyNumberFormat="1" applyFont="1" applyFill="1" applyAlignment="1">
      <alignment vertical="center" wrapText="1"/>
    </xf>
    <xf numFmtId="0" fontId="24" fillId="4" borderId="0" xfId="0" applyFont="1" applyFill="1" applyAlignment="1">
      <alignment vertical="center" wrapText="1"/>
    </xf>
    <xf numFmtId="49" fontId="19" fillId="4" borderId="0" xfId="0" applyNumberFormat="1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24" fillId="4" borderId="0" xfId="0" applyFont="1" applyFill="1" applyAlignment="1">
      <alignment wrapText="1"/>
    </xf>
    <xf numFmtId="0" fontId="26" fillId="4" borderId="0" xfId="0" applyFont="1" applyFill="1" applyAlignment="1">
      <alignment horizontal="center" wrapText="1"/>
    </xf>
    <xf numFmtId="49" fontId="24" fillId="4" borderId="0" xfId="0" applyNumberFormat="1" applyFont="1" applyFill="1" applyAlignment="1">
      <alignment wrapText="1"/>
    </xf>
    <xf numFmtId="0" fontId="19" fillId="4" borderId="0" xfId="0" applyFont="1" applyFill="1" applyAlignment="1">
      <alignment wrapText="1"/>
    </xf>
    <xf numFmtId="49" fontId="19" fillId="4" borderId="0" xfId="0" applyNumberFormat="1" applyFont="1" applyFill="1" applyAlignment="1">
      <alignment wrapText="1"/>
    </xf>
    <xf numFmtId="0" fontId="20" fillId="4" borderId="0" xfId="0" applyFont="1" applyFill="1" applyAlignment="1">
      <alignment horizontal="center" wrapText="1"/>
    </xf>
    <xf numFmtId="49" fontId="17" fillId="4" borderId="0" xfId="0" applyNumberFormat="1" applyFont="1" applyFill="1" applyAlignment="1">
      <alignment wrapText="1"/>
    </xf>
    <xf numFmtId="0" fontId="18" fillId="4" borderId="0" xfId="0" applyFont="1" applyFill="1" applyAlignment="1">
      <alignment wrapText="1"/>
    </xf>
    <xf numFmtId="49" fontId="18" fillId="4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6" fillId="0" borderId="2" xfId="0" applyFont="1" applyBorder="1"/>
    <xf numFmtId="167" fontId="15" fillId="0" borderId="2" xfId="5" applyNumberFormat="1" applyFont="1" applyFill="1" applyBorder="1"/>
    <xf numFmtId="0" fontId="1" fillId="0" borderId="1" xfId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1" fillId="4" borderId="1" xfId="1" applyFont="1" applyFill="1" applyBorder="1" applyAlignment="1">
      <alignment wrapText="1"/>
    </xf>
    <xf numFmtId="0" fontId="1" fillId="0" borderId="25" xfId="1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16" fillId="0" borderId="19" xfId="0" applyFont="1" applyBorder="1"/>
    <xf numFmtId="2" fontId="24" fillId="0" borderId="8" xfId="5" applyNumberFormat="1" applyFont="1" applyFill="1" applyBorder="1" applyAlignment="1">
      <alignment horizontal="center" vertical="center" wrapText="1"/>
    </xf>
    <xf numFmtId="2" fontId="2" fillId="4" borderId="10" xfId="5" applyNumberFormat="1" applyFont="1" applyFill="1" applyBorder="1" applyAlignment="1">
      <alignment horizontal="center" vertical="center" wrapText="1"/>
    </xf>
    <xf numFmtId="2" fontId="2" fillId="4" borderId="8" xfId="5" applyNumberFormat="1" applyFont="1" applyFill="1" applyBorder="1" applyAlignment="1">
      <alignment horizontal="center" vertical="center" wrapText="1"/>
    </xf>
    <xf numFmtId="2" fontId="2" fillId="0" borderId="11" xfId="5" applyNumberFormat="1" applyFont="1" applyFill="1" applyBorder="1" applyAlignment="1">
      <alignment horizontal="center" vertical="center" wrapText="1"/>
    </xf>
    <xf numFmtId="2" fontId="2" fillId="0" borderId="7" xfId="5" applyNumberFormat="1" applyFont="1" applyFill="1" applyBorder="1" applyAlignment="1">
      <alignment horizontal="center" vertical="center" wrapText="1"/>
    </xf>
    <xf numFmtId="2" fontId="2" fillId="0" borderId="2" xfId="5" applyNumberFormat="1" applyFont="1" applyFill="1" applyBorder="1" applyAlignment="1">
      <alignment horizontal="center" vertical="center" wrapText="1"/>
    </xf>
    <xf numFmtId="2" fontId="2" fillId="0" borderId="5" xfId="5" applyNumberFormat="1" applyFont="1" applyFill="1" applyBorder="1" applyAlignment="1">
      <alignment horizontal="center" vertical="center" wrapText="1"/>
    </xf>
    <xf numFmtId="2" fontId="2" fillId="0" borderId="6" xfId="5" applyNumberFormat="1" applyFont="1" applyFill="1" applyBorder="1" applyAlignment="1">
      <alignment horizontal="center" vertical="center" wrapText="1"/>
    </xf>
    <xf numFmtId="2" fontId="2" fillId="0" borderId="4" xfId="5" applyNumberFormat="1" applyFont="1" applyFill="1" applyBorder="1" applyAlignment="1">
      <alignment horizontal="center" vertical="center" wrapText="1"/>
    </xf>
    <xf numFmtId="2" fontId="2" fillId="3" borderId="2" xfId="5" applyNumberFormat="1" applyFont="1" applyFill="1" applyBorder="1" applyAlignment="1">
      <alignment horizontal="center" vertical="center" wrapText="1"/>
    </xf>
    <xf numFmtId="2" fontId="2" fillId="3" borderId="6" xfId="5" applyNumberFormat="1" applyFont="1" applyFill="1" applyBorder="1" applyAlignment="1">
      <alignment horizontal="center" vertical="center" wrapText="1"/>
    </xf>
    <xf numFmtId="2" fontId="2" fillId="3" borderId="4" xfId="5" applyNumberFormat="1" applyFont="1" applyFill="1" applyBorder="1" applyAlignment="1">
      <alignment horizontal="center" vertical="center" wrapText="1"/>
    </xf>
    <xf numFmtId="2" fontId="2" fillId="3" borderId="5" xfId="5" applyNumberFormat="1" applyFont="1" applyFill="1" applyBorder="1" applyAlignment="1">
      <alignment horizontal="center" vertical="center" wrapText="1"/>
    </xf>
    <xf numFmtId="2" fontId="2" fillId="4" borderId="2" xfId="5" applyNumberFormat="1" applyFont="1" applyFill="1" applyBorder="1" applyAlignment="1">
      <alignment horizontal="center" vertical="center" wrapText="1"/>
    </xf>
    <xf numFmtId="2" fontId="2" fillId="4" borderId="5" xfId="5" applyNumberFormat="1" applyFont="1" applyFill="1" applyBorder="1" applyAlignment="1">
      <alignment horizontal="center" vertical="center" wrapText="1"/>
    </xf>
    <xf numFmtId="2" fontId="2" fillId="4" borderId="6" xfId="5" applyNumberFormat="1" applyFont="1" applyFill="1" applyBorder="1" applyAlignment="1">
      <alignment horizontal="center" vertical="center" wrapText="1"/>
    </xf>
    <xf numFmtId="2" fontId="2" fillId="4" borderId="4" xfId="5" applyNumberFormat="1" applyFont="1" applyFill="1" applyBorder="1" applyAlignment="1">
      <alignment horizontal="center" vertical="center" wrapText="1"/>
    </xf>
    <xf numFmtId="2" fontId="2" fillId="0" borderId="10" xfId="5" applyNumberFormat="1" applyFont="1" applyFill="1" applyBorder="1" applyAlignment="1">
      <alignment horizontal="center" vertical="center" wrapText="1"/>
    </xf>
    <xf numFmtId="2" fontId="2" fillId="0" borderId="8" xfId="5" applyNumberFormat="1" applyFont="1" applyFill="1" applyBorder="1" applyAlignment="1">
      <alignment horizontal="center" vertical="center" wrapText="1"/>
    </xf>
    <xf numFmtId="2" fontId="2" fillId="3" borderId="12" xfId="5" applyNumberFormat="1" applyFont="1" applyFill="1" applyBorder="1" applyAlignment="1">
      <alignment horizontal="center" vertical="center" wrapText="1"/>
    </xf>
    <xf numFmtId="2" fontId="2" fillId="3" borderId="13" xfId="5" applyNumberFormat="1" applyFont="1" applyFill="1" applyBorder="1" applyAlignment="1">
      <alignment horizontal="center" vertical="center" wrapText="1"/>
    </xf>
    <xf numFmtId="2" fontId="2" fillId="3" borderId="14" xfId="5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8" fillId="0" borderId="2" xfId="0" applyFont="1" applyBorder="1" applyAlignment="1">
      <alignment horizontal="center"/>
    </xf>
    <xf numFmtId="170" fontId="13" fillId="0" borderId="2" xfId="2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2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25" fillId="0" borderId="0" xfId="0" applyFont="1"/>
    <xf numFmtId="0" fontId="0" fillId="9" borderId="2" xfId="0" applyFill="1" applyBorder="1" applyAlignment="1">
      <alignment horizontal="center"/>
    </xf>
    <xf numFmtId="3" fontId="0" fillId="9" borderId="2" xfId="0" applyNumberFormat="1" applyFill="1" applyBorder="1" applyAlignment="1">
      <alignment horizontal="center" vertical="center"/>
    </xf>
    <xf numFmtId="170" fontId="13" fillId="9" borderId="2" xfId="2" applyNumberFormat="1" applyFont="1" applyFill="1" applyBorder="1" applyAlignment="1">
      <alignment horizontal="center"/>
    </xf>
    <xf numFmtId="167" fontId="15" fillId="9" borderId="2" xfId="5" applyNumberFormat="1" applyFont="1" applyFill="1" applyBorder="1"/>
    <xf numFmtId="0" fontId="16" fillId="9" borderId="2" xfId="0" applyFont="1" applyFill="1" applyBorder="1"/>
    <xf numFmtId="3" fontId="0" fillId="4" borderId="2" xfId="0" applyNumberFormat="1" applyFill="1" applyBorder="1" applyAlignment="1">
      <alignment horizontal="center" vertical="center"/>
    </xf>
    <xf numFmtId="10" fontId="15" fillId="0" borderId="2" xfId="3" applyNumberFormat="1" applyFont="1" applyFill="1" applyBorder="1"/>
    <xf numFmtId="10" fontId="15" fillId="9" borderId="2" xfId="3" applyNumberFormat="1" applyFont="1" applyFill="1" applyBorder="1"/>
    <xf numFmtId="0" fontId="10" fillId="8" borderId="2" xfId="0" applyFont="1" applyFill="1" applyBorder="1" applyAlignment="1">
      <alignment vertical="center"/>
    </xf>
    <xf numFmtId="2" fontId="10" fillId="8" borderId="2" xfId="0" applyNumberFormat="1" applyFont="1" applyFill="1" applyBorder="1" applyAlignment="1">
      <alignment vertical="center"/>
    </xf>
    <xf numFmtId="2" fontId="0" fillId="8" borderId="2" xfId="0" applyNumberFormat="1" applyFill="1" applyBorder="1"/>
    <xf numFmtId="171" fontId="0" fillId="8" borderId="2" xfId="0" applyNumberFormat="1" applyFill="1" applyBorder="1"/>
    <xf numFmtId="3" fontId="28" fillId="9" borderId="2" xfId="0" applyNumberFormat="1" applyFont="1" applyFill="1" applyBorder="1" applyAlignment="1">
      <alignment horizontal="center" vertical="center"/>
    </xf>
    <xf numFmtId="2" fontId="24" fillId="0" borderId="2" xfId="5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 applyProtection="1">
      <alignment vertical="center" wrapText="1"/>
      <protection locked="0"/>
    </xf>
    <xf numFmtId="49" fontId="0" fillId="0" borderId="2" xfId="3" applyNumberFormat="1" applyFont="1" applyFill="1" applyBorder="1" applyProtection="1">
      <protection locked="0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49" fontId="24" fillId="0" borderId="0" xfId="0" applyNumberFormat="1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49" fontId="24" fillId="0" borderId="0" xfId="0" applyNumberFormat="1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49" fontId="17" fillId="0" borderId="0" xfId="0" applyNumberFormat="1" applyFont="1" applyAlignment="1" applyProtection="1">
      <alignment wrapText="1"/>
      <protection locked="0"/>
    </xf>
    <xf numFmtId="0" fontId="32" fillId="11" borderId="18" xfId="0" applyFont="1" applyFill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49" fontId="0" fillId="4" borderId="2" xfId="3" applyNumberFormat="1" applyFont="1" applyFill="1" applyBorder="1" applyProtection="1">
      <protection locked="0"/>
    </xf>
    <xf numFmtId="49" fontId="28" fillId="0" borderId="2" xfId="3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3" applyNumberFormat="1" applyFont="1" applyFill="1" applyBorder="1" applyProtection="1">
      <protection locked="0"/>
    </xf>
    <xf numFmtId="49" fontId="28" fillId="4" borderId="2" xfId="3" applyNumberFormat="1" applyFont="1" applyFill="1" applyBorder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24" fillId="6" borderId="2" xfId="0" applyFont="1" applyFill="1" applyBorder="1" applyAlignment="1">
      <alignment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2" xfId="2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3" xfId="2" applyFont="1" applyBorder="1" applyAlignment="1">
      <alignment horizontal="center" vertical="center"/>
    </xf>
    <xf numFmtId="49" fontId="19" fillId="10" borderId="4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19" fillId="10" borderId="2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9" fillId="4" borderId="20" xfId="0" applyNumberFormat="1" applyFont="1" applyFill="1" applyBorder="1" applyAlignment="1">
      <alignment horizontal="center" vertical="center" wrapText="1"/>
    </xf>
    <xf numFmtId="1" fontId="19" fillId="4" borderId="21" xfId="0" applyNumberFormat="1" applyFont="1" applyFill="1" applyBorder="1" applyAlignment="1">
      <alignment horizontal="center" vertical="center" wrapText="1"/>
    </xf>
    <xf numFmtId="1" fontId="19" fillId="4" borderId="22" xfId="0" applyNumberFormat="1" applyFont="1" applyFill="1" applyBorder="1" applyAlignment="1">
      <alignment horizontal="center" vertical="center" wrapText="1"/>
    </xf>
    <xf numFmtId="49" fontId="19" fillId="4" borderId="4" xfId="0" applyNumberFormat="1" applyFont="1" applyFill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49" fontId="19" fillId="10" borderId="18" xfId="0" applyNumberFormat="1" applyFont="1" applyFill="1" applyBorder="1" applyAlignment="1">
      <alignment horizontal="center" vertical="center" wrapText="1"/>
    </xf>
    <xf numFmtId="49" fontId="19" fillId="10" borderId="19" xfId="0" applyNumberFormat="1" applyFont="1" applyFill="1" applyBorder="1" applyAlignment="1">
      <alignment horizontal="center" vertical="center" wrapText="1"/>
    </xf>
    <xf numFmtId="49" fontId="19" fillId="10" borderId="8" xfId="0" applyNumberFormat="1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1" fontId="19" fillId="4" borderId="2" xfId="0" applyNumberFormat="1" applyFont="1" applyFill="1" applyBorder="1" applyAlignment="1">
      <alignment horizontal="center" vertical="center" wrapText="1"/>
    </xf>
    <xf numFmtId="1" fontId="19" fillId="4" borderId="3" xfId="0" applyNumberFormat="1" applyFont="1" applyFill="1" applyBorder="1" applyAlignment="1">
      <alignment horizontal="center" vertical="center" wrapText="1"/>
    </xf>
    <xf numFmtId="49" fontId="19" fillId="1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" fontId="19" fillId="10" borderId="3" xfId="0" applyNumberFormat="1" applyFont="1" applyFill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0" fillId="11" borderId="27" xfId="0" applyFont="1" applyFill="1" applyBorder="1" applyAlignment="1">
      <alignment horizontal="center" vertical="center" wrapText="1"/>
    </xf>
    <xf numFmtId="0" fontId="30" fillId="11" borderId="0" xfId="0" applyFont="1" applyFill="1" applyAlignment="1">
      <alignment horizontal="center" vertical="center" wrapText="1"/>
    </xf>
    <xf numFmtId="1" fontId="19" fillId="0" borderId="26" xfId="0" applyNumberFormat="1" applyFont="1" applyBorder="1" applyAlignment="1">
      <alignment horizontal="center" vertical="center" wrapText="1"/>
    </xf>
    <xf numFmtId="1" fontId="19" fillId="0" borderId="21" xfId="0" applyNumberFormat="1" applyFont="1" applyBorder="1" applyAlignment="1">
      <alignment horizontal="center" vertical="center" wrapText="1"/>
    </xf>
    <xf numFmtId="0" fontId="19" fillId="12" borderId="28" xfId="0" applyFont="1" applyFill="1" applyBorder="1" applyAlignment="1">
      <alignment horizontal="center" vertical="center" wrapText="1"/>
    </xf>
    <xf numFmtId="0" fontId="19" fillId="12" borderId="27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12" borderId="29" xfId="0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center" vertical="center" wrapText="1"/>
    </xf>
    <xf numFmtId="0" fontId="19" fillId="12" borderId="17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1" fontId="19" fillId="6" borderId="2" xfId="0" applyNumberFormat="1" applyFont="1" applyFill="1" applyBorder="1" applyAlignment="1">
      <alignment horizontal="center" vertical="center" wrapText="1"/>
    </xf>
    <xf numFmtId="49" fontId="19" fillId="6" borderId="2" xfId="0" applyNumberFormat="1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1" fontId="19" fillId="6" borderId="23" xfId="0" applyNumberFormat="1" applyFont="1" applyFill="1" applyBorder="1" applyAlignment="1">
      <alignment horizontal="center" vertical="center" wrapText="1"/>
    </xf>
    <xf numFmtId="1" fontId="19" fillId="6" borderId="4" xfId="0" applyNumberFormat="1" applyFont="1" applyFill="1" applyBorder="1" applyAlignment="1">
      <alignment horizontal="center" vertical="center" wrapText="1"/>
    </xf>
    <xf numFmtId="49" fontId="19" fillId="6" borderId="18" xfId="0" applyNumberFormat="1" applyFont="1" applyFill="1" applyBorder="1" applyAlignment="1">
      <alignment horizontal="center" vertical="center" wrapText="1"/>
    </xf>
    <xf numFmtId="49" fontId="19" fillId="6" borderId="19" xfId="0" applyNumberFormat="1" applyFont="1" applyFill="1" applyBorder="1" applyAlignment="1">
      <alignment horizontal="center" vertical="center" wrapText="1"/>
    </xf>
    <xf numFmtId="49" fontId="19" fillId="6" borderId="8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49" fontId="19" fillId="5" borderId="18" xfId="0" applyNumberFormat="1" applyFont="1" applyFill="1" applyBorder="1" applyAlignment="1">
      <alignment horizontal="center" vertical="center" wrapText="1"/>
    </xf>
    <xf numFmtId="49" fontId="19" fillId="5" borderId="19" xfId="0" applyNumberFormat="1" applyFont="1" applyFill="1" applyBorder="1" applyAlignment="1">
      <alignment horizontal="center" vertical="center" wrapText="1"/>
    </xf>
    <xf numFmtId="49" fontId="19" fillId="5" borderId="8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_Plan1" xfId="1" xr:uid="{00000000-0005-0000-0000-000001000000}"/>
    <cellStyle name="Normal_Plan1 2" xfId="2" xr:uid="{00000000-0005-0000-0000-000002000000}"/>
    <cellStyle name="Porcentagem" xfId="3" builtinId="5"/>
    <cellStyle name="Separador de milhares 2" xfId="4" xr:uid="{00000000-0005-0000-0000-000004000000}"/>
    <cellStyle name="Vírgula 2" xfId="5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9</xdr:row>
      <xdr:rowOff>28575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00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7"/>
  <sheetViews>
    <sheetView workbookViewId="0">
      <selection sqref="A1:XFD1048576"/>
    </sheetView>
  </sheetViews>
  <sheetFormatPr defaultRowHeight="15"/>
  <cols>
    <col min="1" max="1" width="19.28515625" style="17" customWidth="1"/>
    <col min="2" max="10" width="10" style="17" customWidth="1"/>
    <col min="11" max="11" width="9.42578125" style="17" customWidth="1"/>
  </cols>
  <sheetData>
    <row r="1" spans="1:11" ht="25.5" customHeight="1">
      <c r="A1" s="198" t="s">
        <v>135</v>
      </c>
      <c r="B1" s="198"/>
      <c r="C1" s="198"/>
      <c r="D1" s="198"/>
      <c r="E1" s="198"/>
      <c r="F1" s="198"/>
      <c r="G1" s="198"/>
      <c r="H1" s="198"/>
      <c r="I1" s="198"/>
      <c r="J1" s="198"/>
      <c r="K1" s="10"/>
    </row>
    <row r="2" spans="1:11" ht="23.1" customHeight="1">
      <c r="A2" s="198" t="s">
        <v>136</v>
      </c>
      <c r="B2" s="198"/>
      <c r="C2" s="198"/>
      <c r="D2" s="198"/>
      <c r="E2" s="198"/>
      <c r="F2" s="198"/>
      <c r="G2" s="198"/>
      <c r="H2" s="198"/>
      <c r="I2" s="198"/>
      <c r="J2" s="198"/>
      <c r="K2" s="10"/>
    </row>
    <row r="3" spans="1:11" ht="23.1" customHeigh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0"/>
    </row>
    <row r="4" spans="1:11" ht="20.100000000000001" customHeight="1">
      <c r="A4" s="200" t="s">
        <v>137</v>
      </c>
      <c r="B4" s="201" t="s">
        <v>138</v>
      </c>
      <c r="C4" s="202"/>
      <c r="D4" s="202"/>
      <c r="E4" s="201" t="s">
        <v>139</v>
      </c>
      <c r="F4" s="201"/>
      <c r="G4" s="201"/>
      <c r="H4" s="201"/>
      <c r="I4" s="201"/>
      <c r="J4" s="203"/>
      <c r="K4" s="204" t="s">
        <v>140</v>
      </c>
    </row>
    <row r="5" spans="1:11">
      <c r="A5" s="200"/>
      <c r="B5" s="200" t="s">
        <v>141</v>
      </c>
      <c r="C5" s="206" t="s">
        <v>142</v>
      </c>
      <c r="D5" s="206"/>
      <c r="E5" s="201" t="s">
        <v>141</v>
      </c>
      <c r="F5" s="201"/>
      <c r="G5" s="201"/>
      <c r="H5" s="201" t="s">
        <v>143</v>
      </c>
      <c r="I5" s="201"/>
      <c r="J5" s="203"/>
      <c r="K5" s="204"/>
    </row>
    <row r="6" spans="1:11">
      <c r="A6" s="200"/>
      <c r="B6" s="200"/>
      <c r="C6" s="206"/>
      <c r="D6" s="206"/>
      <c r="E6" s="200" t="s">
        <v>141</v>
      </c>
      <c r="F6" s="206" t="s">
        <v>142</v>
      </c>
      <c r="G6" s="206"/>
      <c r="H6" s="200" t="s">
        <v>141</v>
      </c>
      <c r="I6" s="206" t="s">
        <v>142</v>
      </c>
      <c r="J6" s="208"/>
      <c r="K6" s="204"/>
    </row>
    <row r="7" spans="1:11">
      <c r="A7" s="200"/>
      <c r="B7" s="200"/>
      <c r="C7" s="163" t="s">
        <v>144</v>
      </c>
      <c r="D7" s="164" t="s">
        <v>145</v>
      </c>
      <c r="E7" s="200"/>
      <c r="F7" s="163" t="s">
        <v>144</v>
      </c>
      <c r="G7" s="164" t="s">
        <v>145</v>
      </c>
      <c r="H7" s="200"/>
      <c r="I7" s="163" t="s">
        <v>144</v>
      </c>
      <c r="J7" s="165" t="s">
        <v>145</v>
      </c>
      <c r="K7" s="205"/>
    </row>
    <row r="8" spans="1:11">
      <c r="A8" s="11" t="s">
        <v>112</v>
      </c>
      <c r="B8" s="12">
        <v>5243011</v>
      </c>
      <c r="C8" s="12">
        <v>5079561</v>
      </c>
      <c r="D8" s="18">
        <v>163450</v>
      </c>
      <c r="E8" s="18">
        <v>15923940</v>
      </c>
      <c r="F8" s="18">
        <v>15402035</v>
      </c>
      <c r="G8" s="18">
        <v>521905</v>
      </c>
      <c r="H8" s="19">
        <v>3.04</v>
      </c>
      <c r="I8" s="19">
        <v>3.03</v>
      </c>
      <c r="J8" s="19">
        <v>3.19</v>
      </c>
      <c r="K8" s="13">
        <v>33</v>
      </c>
    </row>
    <row r="9" spans="1:11">
      <c r="A9" s="207" t="s">
        <v>146</v>
      </c>
      <c r="B9" s="207"/>
      <c r="C9" s="207"/>
      <c r="D9" s="207"/>
      <c r="E9" s="207"/>
      <c r="F9" s="207"/>
      <c r="G9" s="207"/>
      <c r="H9" s="207"/>
      <c r="I9" s="207"/>
      <c r="J9" s="207"/>
      <c r="K9" s="13"/>
    </row>
    <row r="10" spans="1:11">
      <c r="A10" s="14" t="s">
        <v>147</v>
      </c>
      <c r="B10" s="15">
        <v>224512</v>
      </c>
      <c r="C10" s="15">
        <v>200466</v>
      </c>
      <c r="D10" s="20">
        <v>24046</v>
      </c>
      <c r="E10" s="20">
        <v>698524</v>
      </c>
      <c r="F10" s="20">
        <v>620495</v>
      </c>
      <c r="G10" s="20">
        <v>78029</v>
      </c>
      <c r="H10" s="21">
        <v>3.11</v>
      </c>
      <c r="I10" s="21">
        <v>3.1</v>
      </c>
      <c r="J10" s="21">
        <v>3.24</v>
      </c>
      <c r="K10" s="16">
        <v>3304</v>
      </c>
    </row>
    <row r="11" spans="1:11">
      <c r="A11" s="14" t="s">
        <v>148</v>
      </c>
      <c r="B11" s="15">
        <v>159017</v>
      </c>
      <c r="C11" s="15">
        <v>132065</v>
      </c>
      <c r="D11" s="20">
        <v>26952</v>
      </c>
      <c r="E11" s="20">
        <v>479484</v>
      </c>
      <c r="F11" s="20">
        <v>395898</v>
      </c>
      <c r="G11" s="20">
        <v>83586</v>
      </c>
      <c r="H11" s="21">
        <v>3.02</v>
      </c>
      <c r="I11" s="21">
        <v>3</v>
      </c>
      <c r="J11" s="21">
        <v>3.1</v>
      </c>
      <c r="K11" s="16">
        <v>3303</v>
      </c>
    </row>
    <row r="12" spans="1:11">
      <c r="A12" s="14" t="s">
        <v>149</v>
      </c>
      <c r="B12" s="15">
        <v>4147240</v>
      </c>
      <c r="C12" s="15">
        <v>4100190</v>
      </c>
      <c r="D12" s="20">
        <v>47050</v>
      </c>
      <c r="E12" s="20">
        <v>12525245</v>
      </c>
      <c r="F12" s="20">
        <v>12372725</v>
      </c>
      <c r="G12" s="20">
        <v>152520</v>
      </c>
      <c r="H12" s="21">
        <v>3.02</v>
      </c>
      <c r="I12" s="21">
        <v>3.02</v>
      </c>
      <c r="J12" s="21">
        <v>3.24</v>
      </c>
      <c r="K12" s="16">
        <v>3306</v>
      </c>
    </row>
    <row r="13" spans="1:11">
      <c r="A13" s="14" t="s">
        <v>150</v>
      </c>
      <c r="B13" s="15">
        <v>104844</v>
      </c>
      <c r="C13" s="15">
        <v>87298</v>
      </c>
      <c r="D13" s="20">
        <v>17546</v>
      </c>
      <c r="E13" s="20">
        <v>315979</v>
      </c>
      <c r="F13" s="20">
        <v>261065</v>
      </c>
      <c r="G13" s="20">
        <v>54914</v>
      </c>
      <c r="H13" s="21">
        <v>3.01</v>
      </c>
      <c r="I13" s="21">
        <v>2.99</v>
      </c>
      <c r="J13" s="21">
        <v>3.13</v>
      </c>
      <c r="K13" s="16">
        <v>3301</v>
      </c>
    </row>
    <row r="14" spans="1:11">
      <c r="A14" s="14" t="s">
        <v>151</v>
      </c>
      <c r="B14" s="15">
        <v>267609</v>
      </c>
      <c r="C14" s="15">
        <v>235763</v>
      </c>
      <c r="D14" s="20">
        <v>31846</v>
      </c>
      <c r="E14" s="20">
        <v>845992</v>
      </c>
      <c r="F14" s="20">
        <v>745908</v>
      </c>
      <c r="G14" s="20">
        <v>100084</v>
      </c>
      <c r="H14" s="21">
        <v>3.16</v>
      </c>
      <c r="I14" s="21">
        <v>3.16</v>
      </c>
      <c r="J14" s="21">
        <v>3.14</v>
      </c>
      <c r="K14" s="16">
        <v>3302</v>
      </c>
    </row>
    <row r="15" spans="1:11">
      <c r="A15" s="14" t="s">
        <v>152</v>
      </c>
      <c r="B15" s="15">
        <v>339789</v>
      </c>
      <c r="C15" s="15">
        <v>323779</v>
      </c>
      <c r="D15" s="20">
        <v>16010</v>
      </c>
      <c r="E15" s="20">
        <v>1058716</v>
      </c>
      <c r="F15" s="20">
        <v>1005944</v>
      </c>
      <c r="G15" s="20">
        <v>52772</v>
      </c>
      <c r="H15" s="21">
        <v>3.12</v>
      </c>
      <c r="I15" s="21">
        <v>3.11</v>
      </c>
      <c r="J15" s="21">
        <v>3.3</v>
      </c>
      <c r="K15" s="16">
        <v>3305</v>
      </c>
    </row>
    <row r="16" spans="1:11">
      <c r="A16" s="207" t="s">
        <v>153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13"/>
    </row>
    <row r="17" spans="1:11">
      <c r="A17" s="14" t="s">
        <v>154</v>
      </c>
      <c r="B17" s="15">
        <v>52868</v>
      </c>
      <c r="C17" s="15">
        <v>47247</v>
      </c>
      <c r="D17" s="20">
        <v>5621</v>
      </c>
      <c r="E17" s="20">
        <v>161898</v>
      </c>
      <c r="F17" s="20">
        <v>144136</v>
      </c>
      <c r="G17" s="20">
        <v>17762</v>
      </c>
      <c r="H17" s="21">
        <v>3.06</v>
      </c>
      <c r="I17" s="21">
        <v>3.05</v>
      </c>
      <c r="J17" s="21">
        <v>3.16</v>
      </c>
      <c r="K17" s="16">
        <v>33009</v>
      </c>
    </row>
    <row r="18" spans="1:11">
      <c r="A18" s="14" t="s">
        <v>155</v>
      </c>
      <c r="B18" s="15">
        <v>64912</v>
      </c>
      <c r="C18" s="15">
        <v>60285</v>
      </c>
      <c r="D18" s="20">
        <v>4627</v>
      </c>
      <c r="E18" s="20">
        <v>205760</v>
      </c>
      <c r="F18" s="20">
        <v>190093</v>
      </c>
      <c r="G18" s="20">
        <v>15667</v>
      </c>
      <c r="H18" s="21">
        <v>3.17</v>
      </c>
      <c r="I18" s="21">
        <v>3.15</v>
      </c>
      <c r="J18" s="21">
        <v>3.39</v>
      </c>
      <c r="K18" s="16">
        <v>33013</v>
      </c>
    </row>
    <row r="19" spans="1:11">
      <c r="A19" s="14" t="s">
        <v>1</v>
      </c>
      <c r="B19" s="15">
        <v>56395</v>
      </c>
      <c r="C19" s="15">
        <v>51799</v>
      </c>
      <c r="D19" s="20">
        <v>4596</v>
      </c>
      <c r="E19" s="20">
        <v>174606</v>
      </c>
      <c r="F19" s="20">
        <v>159615</v>
      </c>
      <c r="G19" s="20">
        <v>14991</v>
      </c>
      <c r="H19" s="21">
        <v>3.1</v>
      </c>
      <c r="I19" s="21">
        <v>3.08</v>
      </c>
      <c r="J19" s="21">
        <v>3.26</v>
      </c>
      <c r="K19" s="16">
        <v>33012</v>
      </c>
    </row>
    <row r="20" spans="1:11">
      <c r="A20" s="14" t="s">
        <v>30</v>
      </c>
      <c r="B20" s="15">
        <v>183632</v>
      </c>
      <c r="C20" s="15">
        <v>157008</v>
      </c>
      <c r="D20" s="20">
        <v>26624</v>
      </c>
      <c r="E20" s="20">
        <v>585089</v>
      </c>
      <c r="F20" s="20">
        <v>501602</v>
      </c>
      <c r="G20" s="20">
        <v>83487</v>
      </c>
      <c r="H20" s="21">
        <v>3.19</v>
      </c>
      <c r="I20" s="21">
        <v>3.19</v>
      </c>
      <c r="J20" s="21">
        <v>3.14</v>
      </c>
      <c r="K20" s="16">
        <v>33003</v>
      </c>
    </row>
    <row r="21" spans="1:11">
      <c r="A21" s="14" t="s">
        <v>156</v>
      </c>
      <c r="B21" s="15">
        <v>20419</v>
      </c>
      <c r="C21" s="15">
        <v>16992</v>
      </c>
      <c r="D21" s="20">
        <v>3427</v>
      </c>
      <c r="E21" s="20">
        <v>62652</v>
      </c>
      <c r="F21" s="20">
        <v>51681</v>
      </c>
      <c r="G21" s="20">
        <v>10971</v>
      </c>
      <c r="H21" s="21">
        <v>3.07</v>
      </c>
      <c r="I21" s="21">
        <v>3.04</v>
      </c>
      <c r="J21" s="21">
        <v>3.2</v>
      </c>
      <c r="K21" s="16">
        <v>33006</v>
      </c>
    </row>
    <row r="22" spans="1:11">
      <c r="A22" s="14" t="s">
        <v>34</v>
      </c>
      <c r="B22" s="15">
        <v>69954</v>
      </c>
      <c r="C22" s="15">
        <v>62949</v>
      </c>
      <c r="D22" s="20">
        <v>7005</v>
      </c>
      <c r="E22" s="20">
        <v>222753</v>
      </c>
      <c r="F22" s="20">
        <v>199666</v>
      </c>
      <c r="G22" s="20">
        <v>23087</v>
      </c>
      <c r="H22" s="21">
        <v>3.18</v>
      </c>
      <c r="I22" s="21">
        <v>3.17</v>
      </c>
      <c r="J22" s="21">
        <v>3.3</v>
      </c>
      <c r="K22" s="16">
        <v>33017</v>
      </c>
    </row>
    <row r="23" spans="1:11">
      <c r="A23" s="14" t="s">
        <v>37</v>
      </c>
      <c r="B23" s="15">
        <v>64312</v>
      </c>
      <c r="C23" s="15">
        <v>55194</v>
      </c>
      <c r="D23" s="20">
        <v>9118</v>
      </c>
      <c r="E23" s="20">
        <v>193993</v>
      </c>
      <c r="F23" s="20">
        <v>164973</v>
      </c>
      <c r="G23" s="20">
        <v>29020</v>
      </c>
      <c r="H23" s="21">
        <v>3.02</v>
      </c>
      <c r="I23" s="21">
        <v>2.99</v>
      </c>
      <c r="J23" s="21">
        <v>3.18</v>
      </c>
      <c r="K23" s="16">
        <v>33001</v>
      </c>
    </row>
    <row r="24" spans="1:11">
      <c r="A24" s="14" t="s">
        <v>157</v>
      </c>
      <c r="B24" s="15">
        <v>171644</v>
      </c>
      <c r="C24" s="15">
        <v>153219</v>
      </c>
      <c r="D24" s="20">
        <v>18425</v>
      </c>
      <c r="E24" s="20">
        <v>536626</v>
      </c>
      <c r="F24" s="20">
        <v>476359</v>
      </c>
      <c r="G24" s="20">
        <v>60267</v>
      </c>
      <c r="H24" s="21">
        <v>3.13</v>
      </c>
      <c r="I24" s="21">
        <v>3.11</v>
      </c>
      <c r="J24" s="21">
        <v>3.27</v>
      </c>
      <c r="K24" s="16">
        <v>33010</v>
      </c>
    </row>
    <row r="25" spans="1:11">
      <c r="A25" s="14" t="s">
        <v>158</v>
      </c>
      <c r="B25" s="15">
        <v>35009</v>
      </c>
      <c r="C25" s="15">
        <v>28645</v>
      </c>
      <c r="D25" s="20">
        <v>6364</v>
      </c>
      <c r="E25" s="20">
        <v>109199</v>
      </c>
      <c r="F25" s="20">
        <v>87991</v>
      </c>
      <c r="G25" s="20">
        <v>21208</v>
      </c>
      <c r="H25" s="21">
        <v>3.12</v>
      </c>
      <c r="I25" s="21">
        <v>3.07</v>
      </c>
      <c r="J25" s="21">
        <v>3.33</v>
      </c>
      <c r="K25" s="16">
        <v>33016</v>
      </c>
    </row>
    <row r="26" spans="1:11">
      <c r="A26" s="14" t="s">
        <v>76</v>
      </c>
      <c r="B26" s="15">
        <v>83977</v>
      </c>
      <c r="C26" s="15">
        <v>78755</v>
      </c>
      <c r="D26" s="20">
        <v>5222</v>
      </c>
      <c r="E26" s="20">
        <v>260903</v>
      </c>
      <c r="F26" s="20">
        <v>244306</v>
      </c>
      <c r="G26" s="20">
        <v>16597</v>
      </c>
      <c r="H26" s="21">
        <v>3.11</v>
      </c>
      <c r="I26" s="21">
        <v>3.1</v>
      </c>
      <c r="J26" s="21">
        <v>3.18</v>
      </c>
      <c r="K26" s="16">
        <v>33004</v>
      </c>
    </row>
    <row r="27" spans="1:11">
      <c r="A27" s="14" t="s">
        <v>5</v>
      </c>
      <c r="B27" s="15">
        <v>80617</v>
      </c>
      <c r="C27" s="15">
        <v>65509</v>
      </c>
      <c r="D27" s="20">
        <v>15108</v>
      </c>
      <c r="E27" s="20">
        <v>232309</v>
      </c>
      <c r="F27" s="20">
        <v>187069</v>
      </c>
      <c r="G27" s="20">
        <v>45240</v>
      </c>
      <c r="H27" s="21">
        <v>2.88</v>
      </c>
      <c r="I27" s="21">
        <v>2.86</v>
      </c>
      <c r="J27" s="21">
        <v>2.99</v>
      </c>
      <c r="K27" s="16">
        <v>33007</v>
      </c>
    </row>
    <row r="28" spans="1:11">
      <c r="A28" s="14" t="s">
        <v>7</v>
      </c>
      <c r="B28" s="15">
        <v>3832490</v>
      </c>
      <c r="C28" s="15">
        <v>3822019</v>
      </c>
      <c r="D28" s="20">
        <v>10471</v>
      </c>
      <c r="E28" s="20">
        <v>11552781</v>
      </c>
      <c r="F28" s="20">
        <v>11518872</v>
      </c>
      <c r="G28" s="20">
        <v>33909</v>
      </c>
      <c r="H28" s="21">
        <v>3.01</v>
      </c>
      <c r="I28" s="21">
        <v>3.01</v>
      </c>
      <c r="J28" s="21">
        <v>3.24</v>
      </c>
      <c r="K28" s="16">
        <v>33018</v>
      </c>
    </row>
    <row r="29" spans="1:11">
      <c r="A29" s="14" t="s">
        <v>85</v>
      </c>
      <c r="B29" s="15">
        <v>9502</v>
      </c>
      <c r="C29" s="15">
        <v>5032</v>
      </c>
      <c r="D29" s="20">
        <v>4470</v>
      </c>
      <c r="E29" s="20">
        <v>29397</v>
      </c>
      <c r="F29" s="20">
        <v>15263</v>
      </c>
      <c r="G29" s="20">
        <v>14134</v>
      </c>
      <c r="H29" s="21">
        <v>3.09</v>
      </c>
      <c r="I29" s="21">
        <v>3.03</v>
      </c>
      <c r="J29" s="21">
        <v>3.16</v>
      </c>
      <c r="K29" s="16">
        <v>33008</v>
      </c>
    </row>
    <row r="30" spans="1:11">
      <c r="A30" s="14" t="s">
        <v>50</v>
      </c>
      <c r="B30" s="15">
        <v>40532</v>
      </c>
      <c r="C30" s="15">
        <v>32104</v>
      </c>
      <c r="D30" s="20">
        <v>8428</v>
      </c>
      <c r="E30" s="20">
        <v>121986</v>
      </c>
      <c r="F30" s="20">
        <v>96092</v>
      </c>
      <c r="G30" s="20">
        <v>25894</v>
      </c>
      <c r="H30" s="21">
        <v>3.01</v>
      </c>
      <c r="I30" s="21">
        <v>2.99</v>
      </c>
      <c r="J30" s="21">
        <v>3.07</v>
      </c>
      <c r="K30" s="16">
        <v>33002</v>
      </c>
    </row>
    <row r="31" spans="1:11">
      <c r="A31" s="14" t="s">
        <v>159</v>
      </c>
      <c r="B31" s="15">
        <v>156602</v>
      </c>
      <c r="C31" s="15">
        <v>143066</v>
      </c>
      <c r="D31" s="20">
        <v>13536</v>
      </c>
      <c r="E31" s="20">
        <v>478355</v>
      </c>
      <c r="F31" s="20">
        <v>435063</v>
      </c>
      <c r="G31" s="20">
        <v>43292</v>
      </c>
      <c r="H31" s="21">
        <v>3.05</v>
      </c>
      <c r="I31" s="21">
        <v>3.04</v>
      </c>
      <c r="J31" s="21">
        <v>3.2</v>
      </c>
      <c r="K31" s="16">
        <v>33015</v>
      </c>
    </row>
    <row r="32" spans="1:11">
      <c r="A32" s="14" t="s">
        <v>60</v>
      </c>
      <c r="B32" s="15">
        <v>48479</v>
      </c>
      <c r="C32" s="15">
        <v>44532</v>
      </c>
      <c r="D32" s="20">
        <v>3947</v>
      </c>
      <c r="E32" s="20">
        <v>155126</v>
      </c>
      <c r="F32" s="20">
        <v>141885</v>
      </c>
      <c r="G32" s="20">
        <v>13241</v>
      </c>
      <c r="H32" s="21">
        <v>3.2</v>
      </c>
      <c r="I32" s="21">
        <v>3.19</v>
      </c>
      <c r="J32" s="21">
        <v>3.35</v>
      </c>
      <c r="K32" s="16">
        <v>33005</v>
      </c>
    </row>
    <row r="33" spans="1:11">
      <c r="A33" s="14" t="s">
        <v>160</v>
      </c>
      <c r="B33" s="15">
        <v>218482</v>
      </c>
      <c r="C33" s="15">
        <v>211695</v>
      </c>
      <c r="D33" s="20">
        <v>6787</v>
      </c>
      <c r="E33" s="20">
        <v>678350</v>
      </c>
      <c r="F33" s="20">
        <v>656236</v>
      </c>
      <c r="G33" s="20">
        <v>22114</v>
      </c>
      <c r="H33" s="21">
        <v>3.1</v>
      </c>
      <c r="I33" s="21">
        <v>3.1</v>
      </c>
      <c r="J33" s="21">
        <v>3.26</v>
      </c>
      <c r="K33" s="16">
        <v>33011</v>
      </c>
    </row>
    <row r="34" spans="1:11">
      <c r="A34" s="14" t="s">
        <v>63</v>
      </c>
      <c r="B34" s="15">
        <v>53185</v>
      </c>
      <c r="C34" s="15">
        <v>43511</v>
      </c>
      <c r="D34" s="20">
        <v>9674</v>
      </c>
      <c r="E34" s="20">
        <v>162157</v>
      </c>
      <c r="F34" s="20">
        <v>131133</v>
      </c>
      <c r="G34" s="20">
        <v>31024</v>
      </c>
      <c r="H34" s="21">
        <v>3.05</v>
      </c>
      <c r="I34" s="21">
        <v>3.01</v>
      </c>
      <c r="J34" s="21">
        <v>3.21</v>
      </c>
      <c r="K34" s="16">
        <v>33014</v>
      </c>
    </row>
    <row r="35" spans="1:11">
      <c r="A35" s="207" t="s">
        <v>161</v>
      </c>
      <c r="B35" s="207"/>
      <c r="C35" s="207"/>
      <c r="D35" s="207"/>
      <c r="E35" s="207"/>
      <c r="F35" s="207"/>
      <c r="G35" s="207"/>
      <c r="H35" s="207"/>
      <c r="I35" s="207"/>
      <c r="J35" s="207"/>
      <c r="K35" s="13"/>
    </row>
    <row r="36" spans="1:11">
      <c r="A36" s="14" t="s">
        <v>0</v>
      </c>
      <c r="B36" s="15">
        <v>53452</v>
      </c>
      <c r="C36" s="15">
        <v>51597</v>
      </c>
      <c r="D36" s="20">
        <v>1855</v>
      </c>
      <c r="E36" s="20">
        <v>168963</v>
      </c>
      <c r="F36" s="20">
        <v>162747</v>
      </c>
      <c r="G36" s="20">
        <v>6216</v>
      </c>
      <c r="H36" s="21">
        <v>3.16</v>
      </c>
      <c r="I36" s="21">
        <v>3.15</v>
      </c>
      <c r="J36" s="21">
        <v>3.35</v>
      </c>
      <c r="K36" s="16">
        <v>3300100</v>
      </c>
    </row>
    <row r="37" spans="1:11">
      <c r="A37" s="14" t="s">
        <v>21</v>
      </c>
      <c r="B37" s="15">
        <v>3452</v>
      </c>
      <c r="C37" s="15">
        <v>2993</v>
      </c>
      <c r="D37" s="20">
        <v>459</v>
      </c>
      <c r="E37" s="20">
        <v>10189</v>
      </c>
      <c r="F37" s="20">
        <v>8854</v>
      </c>
      <c r="G37" s="20">
        <v>1335</v>
      </c>
      <c r="H37" s="21">
        <v>2.95</v>
      </c>
      <c r="I37" s="21">
        <v>2.96</v>
      </c>
      <c r="J37" s="21">
        <v>2.91</v>
      </c>
      <c r="K37" s="16">
        <v>3300159</v>
      </c>
    </row>
    <row r="38" spans="1:11">
      <c r="A38" s="14" t="s">
        <v>22</v>
      </c>
      <c r="B38" s="15">
        <v>35807</v>
      </c>
      <c r="C38" s="15">
        <v>34272</v>
      </c>
      <c r="D38" s="20">
        <v>1535</v>
      </c>
      <c r="E38" s="20">
        <v>111498</v>
      </c>
      <c r="F38" s="20">
        <v>105980</v>
      </c>
      <c r="G38" s="20">
        <v>5518</v>
      </c>
      <c r="H38" s="21">
        <v>3.11</v>
      </c>
      <c r="I38" s="21">
        <v>3.09</v>
      </c>
      <c r="J38" s="21">
        <v>3.59</v>
      </c>
      <c r="K38" s="16">
        <v>3300209</v>
      </c>
    </row>
    <row r="39" spans="1:11">
      <c r="A39" s="14" t="s">
        <v>23</v>
      </c>
      <c r="B39" s="15">
        <v>3500</v>
      </c>
      <c r="C39" s="15">
        <v>3057</v>
      </c>
      <c r="D39" s="20">
        <v>443</v>
      </c>
      <c r="E39" s="20">
        <v>11396</v>
      </c>
      <c r="F39" s="20">
        <v>9896</v>
      </c>
      <c r="G39" s="20">
        <v>1500</v>
      </c>
      <c r="H39" s="21">
        <v>3.26</v>
      </c>
      <c r="I39" s="21">
        <v>3.24</v>
      </c>
      <c r="J39" s="21">
        <v>3.39</v>
      </c>
      <c r="K39" s="16">
        <v>3300225</v>
      </c>
    </row>
    <row r="40" spans="1:11">
      <c r="A40" s="14" t="s">
        <v>65</v>
      </c>
      <c r="B40" s="15">
        <v>9012</v>
      </c>
      <c r="C40" s="15">
        <v>9012</v>
      </c>
      <c r="D40" s="20" t="s">
        <v>162</v>
      </c>
      <c r="E40" s="20">
        <v>27400</v>
      </c>
      <c r="F40" s="20">
        <v>27400</v>
      </c>
      <c r="G40" s="20" t="s">
        <v>162</v>
      </c>
      <c r="H40" s="21">
        <v>3.04</v>
      </c>
      <c r="I40" s="21">
        <v>3.04</v>
      </c>
      <c r="J40" s="21" t="s">
        <v>162</v>
      </c>
      <c r="K40" s="16">
        <v>3300233</v>
      </c>
    </row>
    <row r="41" spans="1:11">
      <c r="A41" s="14" t="s">
        <v>24</v>
      </c>
      <c r="B41" s="15">
        <v>8956</v>
      </c>
      <c r="C41" s="15">
        <v>8956</v>
      </c>
      <c r="D41" s="20" t="s">
        <v>162</v>
      </c>
      <c r="E41" s="20">
        <v>27615</v>
      </c>
      <c r="F41" s="20">
        <v>27615</v>
      </c>
      <c r="G41" s="20" t="s">
        <v>162</v>
      </c>
      <c r="H41" s="21">
        <v>3.08</v>
      </c>
      <c r="I41" s="21">
        <v>3.08</v>
      </c>
      <c r="J41" s="21" t="s">
        <v>162</v>
      </c>
      <c r="K41" s="16">
        <v>3300258</v>
      </c>
    </row>
    <row r="42" spans="1:11">
      <c r="A42" s="14" t="s">
        <v>1</v>
      </c>
      <c r="B42" s="15">
        <v>30758</v>
      </c>
      <c r="C42" s="15">
        <v>29881</v>
      </c>
      <c r="D42" s="20">
        <v>877</v>
      </c>
      <c r="E42" s="20">
        <v>94556</v>
      </c>
      <c r="F42" s="20">
        <v>91744</v>
      </c>
      <c r="G42" s="20">
        <v>2812</v>
      </c>
      <c r="H42" s="21">
        <v>3.07</v>
      </c>
      <c r="I42" s="21">
        <v>3.07</v>
      </c>
      <c r="J42" s="21">
        <v>3.21</v>
      </c>
      <c r="K42" s="16">
        <v>3300308</v>
      </c>
    </row>
    <row r="43" spans="1:11">
      <c r="A43" s="14" t="s">
        <v>25</v>
      </c>
      <c r="B43" s="15">
        <v>56543</v>
      </c>
      <c r="C43" s="15">
        <v>56036</v>
      </c>
      <c r="D43" s="20">
        <v>507</v>
      </c>
      <c r="E43" s="20">
        <v>177544</v>
      </c>
      <c r="F43" s="20">
        <v>175924</v>
      </c>
      <c r="G43" s="20">
        <v>1620</v>
      </c>
      <c r="H43" s="21">
        <v>3.14</v>
      </c>
      <c r="I43" s="21">
        <v>3.14</v>
      </c>
      <c r="J43" s="21">
        <v>3.2</v>
      </c>
      <c r="K43" s="16">
        <v>3300407</v>
      </c>
    </row>
    <row r="44" spans="1:11">
      <c r="A44" s="14" t="s">
        <v>26</v>
      </c>
      <c r="B44" s="15">
        <v>145677</v>
      </c>
      <c r="C44" s="15">
        <v>145677</v>
      </c>
      <c r="D44" s="20" t="s">
        <v>162</v>
      </c>
      <c r="E44" s="20">
        <v>468910</v>
      </c>
      <c r="F44" s="20">
        <v>468910</v>
      </c>
      <c r="G44" s="20" t="s">
        <v>162</v>
      </c>
      <c r="H44" s="21">
        <v>3.22</v>
      </c>
      <c r="I44" s="21">
        <v>3.22</v>
      </c>
      <c r="J44" s="21" t="s">
        <v>162</v>
      </c>
      <c r="K44" s="16">
        <v>3300456</v>
      </c>
    </row>
    <row r="45" spans="1:11">
      <c r="A45" s="14" t="s">
        <v>66</v>
      </c>
      <c r="B45" s="15">
        <v>8463</v>
      </c>
      <c r="C45" s="15">
        <v>5160</v>
      </c>
      <c r="D45" s="20">
        <v>3303</v>
      </c>
      <c r="E45" s="20">
        <v>25179</v>
      </c>
      <c r="F45" s="20">
        <v>15183</v>
      </c>
      <c r="G45" s="20">
        <v>9996</v>
      </c>
      <c r="H45" s="21">
        <v>2.98</v>
      </c>
      <c r="I45" s="21">
        <v>2.94</v>
      </c>
      <c r="J45" s="21">
        <v>3.03</v>
      </c>
      <c r="K45" s="16">
        <v>3300506</v>
      </c>
    </row>
    <row r="46" spans="1:11">
      <c r="A46" s="14" t="s">
        <v>27</v>
      </c>
      <c r="B46" s="15">
        <v>11666</v>
      </c>
      <c r="C46" s="15">
        <v>10003</v>
      </c>
      <c r="D46" s="20">
        <v>1663</v>
      </c>
      <c r="E46" s="20">
        <v>35202</v>
      </c>
      <c r="F46" s="20">
        <v>29747</v>
      </c>
      <c r="G46" s="20">
        <v>5455</v>
      </c>
      <c r="H46" s="21">
        <v>3.02</v>
      </c>
      <c r="I46" s="21">
        <v>2.97</v>
      </c>
      <c r="J46" s="21">
        <v>3.28</v>
      </c>
      <c r="K46" s="16">
        <v>3300605</v>
      </c>
    </row>
    <row r="47" spans="1:11">
      <c r="A47" s="14" t="s">
        <v>67</v>
      </c>
      <c r="B47" s="15">
        <v>59443</v>
      </c>
      <c r="C47" s="15">
        <v>45436</v>
      </c>
      <c r="D47" s="20">
        <v>14007</v>
      </c>
      <c r="E47" s="20">
        <v>185486</v>
      </c>
      <c r="F47" s="20">
        <v>140236</v>
      </c>
      <c r="G47" s="20">
        <v>45250</v>
      </c>
      <c r="H47" s="21">
        <v>3.12</v>
      </c>
      <c r="I47" s="21">
        <v>3.09</v>
      </c>
      <c r="J47" s="21">
        <v>3.23</v>
      </c>
      <c r="K47" s="16">
        <v>3300704</v>
      </c>
    </row>
    <row r="48" spans="1:11">
      <c r="A48" s="14" t="s">
        <v>28</v>
      </c>
      <c r="B48" s="15">
        <v>17838</v>
      </c>
      <c r="C48" s="15">
        <v>15503</v>
      </c>
      <c r="D48" s="20">
        <v>2335</v>
      </c>
      <c r="E48" s="20">
        <v>54195</v>
      </c>
      <c r="F48" s="20">
        <v>46895</v>
      </c>
      <c r="G48" s="20">
        <v>7300</v>
      </c>
      <c r="H48" s="21">
        <v>3.04</v>
      </c>
      <c r="I48" s="21">
        <v>3.02</v>
      </c>
      <c r="J48" s="21">
        <v>3.13</v>
      </c>
      <c r="K48" s="16">
        <v>3300803</v>
      </c>
    </row>
    <row r="49" spans="1:11">
      <c r="A49" s="14" t="s">
        <v>29</v>
      </c>
      <c r="B49" s="15">
        <v>5109</v>
      </c>
      <c r="C49" s="15">
        <v>3914</v>
      </c>
      <c r="D49" s="20">
        <v>1195</v>
      </c>
      <c r="E49" s="20">
        <v>14793</v>
      </c>
      <c r="F49" s="20">
        <v>11260</v>
      </c>
      <c r="G49" s="20">
        <v>3533</v>
      </c>
      <c r="H49" s="21">
        <v>2.9</v>
      </c>
      <c r="I49" s="21">
        <v>2.88</v>
      </c>
      <c r="J49" s="21">
        <v>2.96</v>
      </c>
      <c r="K49" s="16">
        <v>3300902</v>
      </c>
    </row>
    <row r="50" spans="1:11">
      <c r="A50" s="14" t="s">
        <v>30</v>
      </c>
      <c r="B50" s="15">
        <v>142416</v>
      </c>
      <c r="C50" s="15">
        <v>128696</v>
      </c>
      <c r="D50" s="20">
        <v>13720</v>
      </c>
      <c r="E50" s="20">
        <v>461375</v>
      </c>
      <c r="F50" s="20">
        <v>416665</v>
      </c>
      <c r="G50" s="20">
        <v>44710</v>
      </c>
      <c r="H50" s="21">
        <v>3.24</v>
      </c>
      <c r="I50" s="21">
        <v>3.24</v>
      </c>
      <c r="J50" s="21">
        <v>3.26</v>
      </c>
      <c r="K50" s="16">
        <v>3301009</v>
      </c>
    </row>
    <row r="51" spans="1:11">
      <c r="A51" s="14" t="s">
        <v>68</v>
      </c>
      <c r="B51" s="15">
        <v>6423</v>
      </c>
      <c r="C51" s="15">
        <v>4631</v>
      </c>
      <c r="D51" s="20">
        <v>1792</v>
      </c>
      <c r="E51" s="20">
        <v>19762</v>
      </c>
      <c r="F51" s="20">
        <v>13964</v>
      </c>
      <c r="G51" s="20">
        <v>5798</v>
      </c>
      <c r="H51" s="21">
        <v>3.08</v>
      </c>
      <c r="I51" s="21">
        <v>3.02</v>
      </c>
      <c r="J51" s="21">
        <v>3.24</v>
      </c>
      <c r="K51" s="16">
        <v>3301108</v>
      </c>
    </row>
    <row r="52" spans="1:11">
      <c r="A52" s="14" t="s">
        <v>69</v>
      </c>
      <c r="B52" s="15">
        <v>4151</v>
      </c>
      <c r="C52" s="15">
        <v>3281</v>
      </c>
      <c r="D52" s="20">
        <v>870</v>
      </c>
      <c r="E52" s="20">
        <v>13317</v>
      </c>
      <c r="F52" s="20">
        <v>10506</v>
      </c>
      <c r="G52" s="20">
        <v>2811</v>
      </c>
      <c r="H52" s="21">
        <v>3.21</v>
      </c>
      <c r="I52" s="21">
        <v>3.2</v>
      </c>
      <c r="J52" s="21">
        <v>3.23</v>
      </c>
      <c r="K52" s="16">
        <v>3300936</v>
      </c>
    </row>
    <row r="53" spans="1:11">
      <c r="A53" s="14" t="s">
        <v>70</v>
      </c>
      <c r="B53" s="15">
        <v>4281</v>
      </c>
      <c r="C53" s="15">
        <v>3053</v>
      </c>
      <c r="D53" s="20">
        <v>1228</v>
      </c>
      <c r="E53" s="20">
        <v>12481</v>
      </c>
      <c r="F53" s="20">
        <v>8751</v>
      </c>
      <c r="G53" s="20">
        <v>3730</v>
      </c>
      <c r="H53" s="21">
        <v>2.92</v>
      </c>
      <c r="I53" s="21">
        <v>2.87</v>
      </c>
      <c r="J53" s="21">
        <v>3.04</v>
      </c>
      <c r="K53" s="16">
        <v>3301157</v>
      </c>
    </row>
    <row r="54" spans="1:11">
      <c r="A54" s="14" t="s">
        <v>71</v>
      </c>
      <c r="B54" s="15">
        <v>5741</v>
      </c>
      <c r="C54" s="15">
        <v>4474</v>
      </c>
      <c r="D54" s="20">
        <v>1267</v>
      </c>
      <c r="E54" s="20">
        <v>17206</v>
      </c>
      <c r="F54" s="20">
        <v>13272</v>
      </c>
      <c r="G54" s="20">
        <v>3934</v>
      </c>
      <c r="H54" s="21">
        <v>3</v>
      </c>
      <c r="I54" s="21">
        <v>2.97</v>
      </c>
      <c r="J54" s="21">
        <v>3.1</v>
      </c>
      <c r="K54" s="16">
        <v>3301207</v>
      </c>
    </row>
    <row r="55" spans="1:11">
      <c r="A55" s="14" t="s">
        <v>134</v>
      </c>
      <c r="B55" s="15">
        <v>11489</v>
      </c>
      <c r="C55" s="15">
        <v>9272</v>
      </c>
      <c r="D55" s="20">
        <v>2217</v>
      </c>
      <c r="E55" s="20">
        <v>35191</v>
      </c>
      <c r="F55" s="20">
        <v>28391</v>
      </c>
      <c r="G55" s="20">
        <v>6800</v>
      </c>
      <c r="H55" s="21">
        <v>3.06</v>
      </c>
      <c r="I55" s="21">
        <v>3.06</v>
      </c>
      <c r="J55" s="21">
        <v>3.07</v>
      </c>
      <c r="K55" s="16">
        <v>3301306</v>
      </c>
    </row>
    <row r="56" spans="1:11">
      <c r="A56" s="14" t="s">
        <v>31</v>
      </c>
      <c r="B56" s="15">
        <v>2485</v>
      </c>
      <c r="C56" s="15">
        <v>2388</v>
      </c>
      <c r="D56" s="20">
        <v>97</v>
      </c>
      <c r="E56" s="20">
        <v>8168</v>
      </c>
      <c r="F56" s="20">
        <v>7850</v>
      </c>
      <c r="G56" s="20">
        <v>318</v>
      </c>
      <c r="H56" s="21">
        <v>3.29</v>
      </c>
      <c r="I56" s="21">
        <v>3.29</v>
      </c>
      <c r="J56" s="21">
        <v>3.28</v>
      </c>
      <c r="K56" s="16">
        <v>3300951</v>
      </c>
    </row>
    <row r="57" spans="1:11">
      <c r="A57" s="14" t="s">
        <v>72</v>
      </c>
      <c r="B57" s="15">
        <v>6708</v>
      </c>
      <c r="C57" s="15">
        <v>5850</v>
      </c>
      <c r="D57" s="20">
        <v>858</v>
      </c>
      <c r="E57" s="20">
        <v>21023</v>
      </c>
      <c r="F57" s="20">
        <v>18275</v>
      </c>
      <c r="G57" s="20">
        <v>2748</v>
      </c>
      <c r="H57" s="21">
        <v>3.13</v>
      </c>
      <c r="I57" s="21">
        <v>3.12</v>
      </c>
      <c r="J57" s="21">
        <v>3.2</v>
      </c>
      <c r="K57" s="16">
        <v>3301405</v>
      </c>
    </row>
    <row r="58" spans="1:11">
      <c r="A58" s="14" t="s">
        <v>73</v>
      </c>
      <c r="B58" s="15">
        <v>6603</v>
      </c>
      <c r="C58" s="15">
        <v>6426</v>
      </c>
      <c r="D58" s="20">
        <v>177</v>
      </c>
      <c r="E58" s="20">
        <v>20419</v>
      </c>
      <c r="F58" s="20">
        <v>19856</v>
      </c>
      <c r="G58" s="20">
        <v>563</v>
      </c>
      <c r="H58" s="21">
        <v>3.09</v>
      </c>
      <c r="I58" s="21">
        <v>3.09</v>
      </c>
      <c r="J58" s="21">
        <v>3.18</v>
      </c>
      <c r="K58" s="16">
        <v>3301504</v>
      </c>
    </row>
    <row r="59" spans="1:11">
      <c r="A59" s="14" t="s">
        <v>74</v>
      </c>
      <c r="B59" s="15">
        <v>3551</v>
      </c>
      <c r="C59" s="15">
        <v>2514</v>
      </c>
      <c r="D59" s="20">
        <v>1037</v>
      </c>
      <c r="E59" s="20">
        <v>10901</v>
      </c>
      <c r="F59" s="20">
        <v>7712</v>
      </c>
      <c r="G59" s="20">
        <v>3189</v>
      </c>
      <c r="H59" s="21">
        <v>3.07</v>
      </c>
      <c r="I59" s="21">
        <v>3.07</v>
      </c>
      <c r="J59" s="21">
        <v>3.08</v>
      </c>
      <c r="K59" s="16">
        <v>3301603</v>
      </c>
    </row>
    <row r="60" spans="1:11">
      <c r="A60" s="14" t="s">
        <v>110</v>
      </c>
      <c r="B60" s="15">
        <v>269353</v>
      </c>
      <c r="C60" s="15">
        <v>268433</v>
      </c>
      <c r="D60" s="20">
        <v>920</v>
      </c>
      <c r="E60" s="20">
        <v>854077</v>
      </c>
      <c r="F60" s="20">
        <v>851182</v>
      </c>
      <c r="G60" s="20">
        <v>2895</v>
      </c>
      <c r="H60" s="21">
        <v>3.17</v>
      </c>
      <c r="I60" s="21">
        <v>3.17</v>
      </c>
      <c r="J60" s="21">
        <v>3.15</v>
      </c>
      <c r="K60" s="16">
        <v>3301702</v>
      </c>
    </row>
    <row r="61" spans="1:11">
      <c r="A61" s="14" t="s">
        <v>32</v>
      </c>
      <c r="B61" s="15">
        <v>4394</v>
      </c>
      <c r="C61" s="15">
        <v>3199</v>
      </c>
      <c r="D61" s="20">
        <v>1195</v>
      </c>
      <c r="E61" s="20">
        <v>13180</v>
      </c>
      <c r="F61" s="20">
        <v>9475</v>
      </c>
      <c r="G61" s="20">
        <v>3705</v>
      </c>
      <c r="H61" s="21">
        <v>3</v>
      </c>
      <c r="I61" s="21">
        <v>2.96</v>
      </c>
      <c r="J61" s="21">
        <v>3.1</v>
      </c>
      <c r="K61" s="16">
        <v>3301801</v>
      </c>
    </row>
    <row r="62" spans="1:11">
      <c r="A62" s="14" t="s">
        <v>33</v>
      </c>
      <c r="B62" s="15">
        <v>15741</v>
      </c>
      <c r="C62" s="15">
        <v>15223</v>
      </c>
      <c r="D62" s="20">
        <v>518</v>
      </c>
      <c r="E62" s="20">
        <v>51402</v>
      </c>
      <c r="F62" s="20">
        <v>49668</v>
      </c>
      <c r="G62" s="20">
        <v>1734</v>
      </c>
      <c r="H62" s="21">
        <v>3.27</v>
      </c>
      <c r="I62" s="21">
        <v>3.26</v>
      </c>
      <c r="J62" s="21">
        <v>3.35</v>
      </c>
      <c r="K62" s="16">
        <v>3301850</v>
      </c>
    </row>
    <row r="63" spans="1:11">
      <c r="A63" s="14" t="s">
        <v>75</v>
      </c>
      <c r="B63" s="15">
        <v>7580</v>
      </c>
      <c r="C63" s="15">
        <v>7580</v>
      </c>
      <c r="D63" s="20" t="s">
        <v>162</v>
      </c>
      <c r="E63" s="20">
        <v>22836</v>
      </c>
      <c r="F63" s="20">
        <v>22836</v>
      </c>
      <c r="G63" s="20" t="s">
        <v>162</v>
      </c>
      <c r="H63" s="21">
        <v>3.01</v>
      </c>
      <c r="I63" s="21">
        <v>3.01</v>
      </c>
      <c r="J63" s="21" t="s">
        <v>162</v>
      </c>
      <c r="K63" s="16">
        <v>3301876</v>
      </c>
    </row>
    <row r="64" spans="1:11">
      <c r="A64" s="14" t="s">
        <v>2</v>
      </c>
      <c r="B64" s="15">
        <v>69422</v>
      </c>
      <c r="C64" s="15">
        <v>68619</v>
      </c>
      <c r="D64" s="20">
        <v>803</v>
      </c>
      <c r="E64" s="20">
        <v>217606</v>
      </c>
      <c r="F64" s="20">
        <v>215021</v>
      </c>
      <c r="G64" s="20">
        <v>2585</v>
      </c>
      <c r="H64" s="21">
        <v>3.13</v>
      </c>
      <c r="I64" s="21">
        <v>3.13</v>
      </c>
      <c r="J64" s="21">
        <v>3.22</v>
      </c>
      <c r="K64" s="16">
        <v>3301900</v>
      </c>
    </row>
    <row r="65" spans="1:11">
      <c r="A65" s="14" t="s">
        <v>34</v>
      </c>
      <c r="B65" s="15">
        <v>33910</v>
      </c>
      <c r="C65" s="15">
        <v>32387</v>
      </c>
      <c r="D65" s="20">
        <v>1523</v>
      </c>
      <c r="E65" s="20">
        <v>108937</v>
      </c>
      <c r="F65" s="20">
        <v>104065</v>
      </c>
      <c r="G65" s="20">
        <v>4872</v>
      </c>
      <c r="H65" s="21">
        <v>3.21</v>
      </c>
      <c r="I65" s="21">
        <v>3.21</v>
      </c>
      <c r="J65" s="21">
        <v>3.2</v>
      </c>
      <c r="K65" s="16">
        <v>3302007</v>
      </c>
    </row>
    <row r="66" spans="1:11">
      <c r="A66" s="14" t="s">
        <v>35</v>
      </c>
      <c r="B66" s="15">
        <v>4877</v>
      </c>
      <c r="C66" s="15">
        <v>3578</v>
      </c>
      <c r="D66" s="20">
        <v>1299</v>
      </c>
      <c r="E66" s="20">
        <v>14052</v>
      </c>
      <c r="F66" s="20">
        <v>10236</v>
      </c>
      <c r="G66" s="20">
        <v>3816</v>
      </c>
      <c r="H66" s="21">
        <v>2.88</v>
      </c>
      <c r="I66" s="21">
        <v>2.86</v>
      </c>
      <c r="J66" s="21">
        <v>2.94</v>
      </c>
      <c r="K66" s="16">
        <v>3302056</v>
      </c>
    </row>
    <row r="67" spans="1:11">
      <c r="A67" s="14" t="s">
        <v>36</v>
      </c>
      <c r="B67" s="15">
        <v>7986</v>
      </c>
      <c r="C67" s="15">
        <v>6103</v>
      </c>
      <c r="D67" s="20">
        <v>1883</v>
      </c>
      <c r="E67" s="20">
        <v>22786</v>
      </c>
      <c r="F67" s="20">
        <v>17225</v>
      </c>
      <c r="G67" s="20">
        <v>5561</v>
      </c>
      <c r="H67" s="21">
        <v>2.85</v>
      </c>
      <c r="I67" s="21">
        <v>2.82</v>
      </c>
      <c r="J67" s="21">
        <v>2.95</v>
      </c>
      <c r="K67" s="16">
        <v>3302106</v>
      </c>
    </row>
    <row r="68" spans="1:11">
      <c r="A68" s="14" t="s">
        <v>37</v>
      </c>
      <c r="B68" s="15">
        <v>31838</v>
      </c>
      <c r="C68" s="15">
        <v>29402</v>
      </c>
      <c r="D68" s="20">
        <v>2436</v>
      </c>
      <c r="E68" s="20">
        <v>95091</v>
      </c>
      <c r="F68" s="20">
        <v>87754</v>
      </c>
      <c r="G68" s="20">
        <v>7337</v>
      </c>
      <c r="H68" s="21">
        <v>2.99</v>
      </c>
      <c r="I68" s="21">
        <v>2.98</v>
      </c>
      <c r="J68" s="21">
        <v>3.01</v>
      </c>
      <c r="K68" s="16">
        <v>3302205</v>
      </c>
    </row>
    <row r="69" spans="1:11">
      <c r="A69" s="14" t="s">
        <v>13</v>
      </c>
      <c r="B69" s="15">
        <v>9368</v>
      </c>
      <c r="C69" s="15">
        <v>9084</v>
      </c>
      <c r="D69" s="20">
        <v>284</v>
      </c>
      <c r="E69" s="20">
        <v>28646</v>
      </c>
      <c r="F69" s="20">
        <v>27710</v>
      </c>
      <c r="G69" s="20">
        <v>936</v>
      </c>
      <c r="H69" s="21">
        <v>3.06</v>
      </c>
      <c r="I69" s="21">
        <v>3.05</v>
      </c>
      <c r="J69" s="21">
        <v>3.3</v>
      </c>
      <c r="K69" s="16">
        <v>3302254</v>
      </c>
    </row>
    <row r="70" spans="1:11">
      <c r="A70" s="14" t="s">
        <v>38</v>
      </c>
      <c r="B70" s="15">
        <v>28409</v>
      </c>
      <c r="C70" s="15">
        <v>28409</v>
      </c>
      <c r="D70" s="20" t="s">
        <v>162</v>
      </c>
      <c r="E70" s="20">
        <v>93252</v>
      </c>
      <c r="F70" s="20">
        <v>93252</v>
      </c>
      <c r="G70" s="20" t="s">
        <v>162</v>
      </c>
      <c r="H70" s="21">
        <v>3.28</v>
      </c>
      <c r="I70" s="21">
        <v>3.28</v>
      </c>
      <c r="J70" s="21" t="s">
        <v>162</v>
      </c>
      <c r="K70" s="16">
        <v>3302270</v>
      </c>
    </row>
    <row r="71" spans="1:11">
      <c r="A71" s="14" t="s">
        <v>39</v>
      </c>
      <c r="B71" s="15">
        <v>2395</v>
      </c>
      <c r="C71" s="15">
        <v>1803</v>
      </c>
      <c r="D71" s="20">
        <v>592</v>
      </c>
      <c r="E71" s="20">
        <v>7466</v>
      </c>
      <c r="F71" s="20">
        <v>5634</v>
      </c>
      <c r="G71" s="20">
        <v>1832</v>
      </c>
      <c r="H71" s="21">
        <v>3.12</v>
      </c>
      <c r="I71" s="21">
        <v>3.12</v>
      </c>
      <c r="J71" s="21">
        <v>3.09</v>
      </c>
      <c r="K71" s="16">
        <v>3302304</v>
      </c>
    </row>
    <row r="72" spans="1:11">
      <c r="A72" s="14" t="s">
        <v>76</v>
      </c>
      <c r="B72" s="15">
        <v>66890</v>
      </c>
      <c r="C72" s="15">
        <v>65600</v>
      </c>
      <c r="D72" s="20">
        <v>1290</v>
      </c>
      <c r="E72" s="20">
        <v>206374</v>
      </c>
      <c r="F72" s="20">
        <v>202563</v>
      </c>
      <c r="G72" s="20">
        <v>3811</v>
      </c>
      <c r="H72" s="21">
        <v>3.09</v>
      </c>
      <c r="I72" s="21">
        <v>3.09</v>
      </c>
      <c r="J72" s="21">
        <v>2.95</v>
      </c>
      <c r="K72" s="16">
        <v>3302403</v>
      </c>
    </row>
    <row r="73" spans="1:11">
      <c r="A73" s="14" t="s">
        <v>77</v>
      </c>
      <c r="B73" s="15">
        <v>1652</v>
      </c>
      <c r="C73" s="15">
        <v>1461</v>
      </c>
      <c r="D73" s="20">
        <v>191</v>
      </c>
      <c r="E73" s="20">
        <v>5265</v>
      </c>
      <c r="F73" s="20">
        <v>4589</v>
      </c>
      <c r="G73" s="20">
        <v>676</v>
      </c>
      <c r="H73" s="21">
        <v>3.19</v>
      </c>
      <c r="I73" s="21">
        <v>3.14</v>
      </c>
      <c r="J73" s="21">
        <v>3.54</v>
      </c>
      <c r="K73" s="16">
        <v>3302452</v>
      </c>
    </row>
    <row r="74" spans="1:11">
      <c r="A74" s="14" t="s">
        <v>40</v>
      </c>
      <c r="B74" s="15">
        <v>70394</v>
      </c>
      <c r="C74" s="15">
        <v>66729</v>
      </c>
      <c r="D74" s="20">
        <v>3665</v>
      </c>
      <c r="E74" s="20">
        <v>226212</v>
      </c>
      <c r="F74" s="20">
        <v>214179</v>
      </c>
      <c r="G74" s="20">
        <v>12033</v>
      </c>
      <c r="H74" s="21">
        <v>3.21</v>
      </c>
      <c r="I74" s="21">
        <v>3.21</v>
      </c>
      <c r="J74" s="21">
        <v>3.28</v>
      </c>
      <c r="K74" s="16">
        <v>3302502</v>
      </c>
    </row>
    <row r="75" spans="1:11">
      <c r="A75" s="14" t="s">
        <v>41</v>
      </c>
      <c r="B75" s="15">
        <v>11788</v>
      </c>
      <c r="C75" s="15">
        <v>10442</v>
      </c>
      <c r="D75" s="20">
        <v>1346</v>
      </c>
      <c r="E75" s="20">
        <v>36321</v>
      </c>
      <c r="F75" s="20">
        <v>31995</v>
      </c>
      <c r="G75" s="20">
        <v>4326</v>
      </c>
      <c r="H75" s="21">
        <v>3.08</v>
      </c>
      <c r="I75" s="21">
        <v>3.06</v>
      </c>
      <c r="J75" s="21">
        <v>3.21</v>
      </c>
      <c r="K75" s="16">
        <v>3302601</v>
      </c>
    </row>
    <row r="76" spans="1:11">
      <c r="A76" s="14" t="s">
        <v>42</v>
      </c>
      <c r="B76" s="15">
        <v>42810</v>
      </c>
      <c r="C76" s="15">
        <v>42188</v>
      </c>
      <c r="D76" s="20">
        <v>622</v>
      </c>
      <c r="E76" s="20">
        <v>127315</v>
      </c>
      <c r="F76" s="20">
        <v>125346</v>
      </c>
      <c r="G76" s="20">
        <v>1969</v>
      </c>
      <c r="H76" s="21">
        <v>2.97</v>
      </c>
      <c r="I76" s="21">
        <v>2.97</v>
      </c>
      <c r="J76" s="21">
        <v>3.17</v>
      </c>
      <c r="K76" s="16">
        <v>3302700</v>
      </c>
    </row>
    <row r="77" spans="1:11">
      <c r="A77" s="14" t="s">
        <v>43</v>
      </c>
      <c r="B77" s="15">
        <v>6167</v>
      </c>
      <c r="C77" s="15">
        <v>6094</v>
      </c>
      <c r="D77" s="20">
        <v>73</v>
      </c>
      <c r="E77" s="20">
        <v>17916</v>
      </c>
      <c r="F77" s="20">
        <v>17682</v>
      </c>
      <c r="G77" s="20">
        <v>234</v>
      </c>
      <c r="H77" s="21">
        <v>2.91</v>
      </c>
      <c r="I77" s="21">
        <v>2.9</v>
      </c>
      <c r="J77" s="21">
        <v>3.21</v>
      </c>
      <c r="K77" s="16">
        <v>3302809</v>
      </c>
    </row>
    <row r="78" spans="1:11">
      <c r="A78" s="14" t="s">
        <v>93</v>
      </c>
      <c r="B78" s="15">
        <v>53103</v>
      </c>
      <c r="C78" s="15">
        <v>53103</v>
      </c>
      <c r="D78" s="20" t="s">
        <v>162</v>
      </c>
      <c r="E78" s="20">
        <v>168301</v>
      </c>
      <c r="F78" s="20">
        <v>168301</v>
      </c>
      <c r="G78" s="20" t="s">
        <v>162</v>
      </c>
      <c r="H78" s="21">
        <v>3.17</v>
      </c>
      <c r="I78" s="21">
        <v>3.17</v>
      </c>
      <c r="J78" s="21" t="s">
        <v>162</v>
      </c>
      <c r="K78" s="16">
        <v>3302858</v>
      </c>
    </row>
    <row r="79" spans="1:11">
      <c r="A79" s="14" t="s">
        <v>44</v>
      </c>
      <c r="B79" s="15">
        <v>8324</v>
      </c>
      <c r="C79" s="15">
        <v>7350</v>
      </c>
      <c r="D79" s="20">
        <v>974</v>
      </c>
      <c r="E79" s="20">
        <v>24567</v>
      </c>
      <c r="F79" s="20">
        <v>21474</v>
      </c>
      <c r="G79" s="20">
        <v>3093</v>
      </c>
      <c r="H79" s="21">
        <v>2.95</v>
      </c>
      <c r="I79" s="21">
        <v>2.92</v>
      </c>
      <c r="J79" s="21">
        <v>3.18</v>
      </c>
      <c r="K79" s="16">
        <v>3302908</v>
      </c>
    </row>
    <row r="80" spans="1:11">
      <c r="A80" s="14" t="s">
        <v>45</v>
      </c>
      <c r="B80" s="15">
        <v>8186</v>
      </c>
      <c r="C80" s="15">
        <v>7567</v>
      </c>
      <c r="D80" s="20">
        <v>619</v>
      </c>
      <c r="E80" s="20">
        <v>26782</v>
      </c>
      <c r="F80" s="20">
        <v>24691</v>
      </c>
      <c r="G80" s="20">
        <v>2091</v>
      </c>
      <c r="H80" s="21">
        <v>3.27</v>
      </c>
      <c r="I80" s="21">
        <v>3.26</v>
      </c>
      <c r="J80" s="21">
        <v>3.38</v>
      </c>
      <c r="K80" s="16">
        <v>3303005</v>
      </c>
    </row>
    <row r="81" spans="1:11">
      <c r="A81" s="14" t="s">
        <v>46</v>
      </c>
      <c r="B81" s="15">
        <v>4963</v>
      </c>
      <c r="C81" s="15">
        <v>4007</v>
      </c>
      <c r="D81" s="20">
        <v>956</v>
      </c>
      <c r="E81" s="20">
        <v>15018</v>
      </c>
      <c r="F81" s="20">
        <v>11990</v>
      </c>
      <c r="G81" s="20">
        <v>3028</v>
      </c>
      <c r="H81" s="21">
        <v>3.03</v>
      </c>
      <c r="I81" s="21">
        <v>2.99</v>
      </c>
      <c r="J81" s="21">
        <v>3.17</v>
      </c>
      <c r="K81" s="16">
        <v>3303104</v>
      </c>
    </row>
    <row r="82" spans="1:11">
      <c r="A82" s="14" t="s">
        <v>3</v>
      </c>
      <c r="B82" s="15">
        <v>50514</v>
      </c>
      <c r="C82" s="15">
        <v>50514</v>
      </c>
      <c r="D82" s="20" t="s">
        <v>162</v>
      </c>
      <c r="E82" s="20">
        <v>157296</v>
      </c>
      <c r="F82" s="20">
        <v>157296</v>
      </c>
      <c r="G82" s="20" t="s">
        <v>162</v>
      </c>
      <c r="H82" s="21">
        <v>3.11</v>
      </c>
      <c r="I82" s="21">
        <v>3.11</v>
      </c>
      <c r="J82" s="21" t="s">
        <v>162</v>
      </c>
      <c r="K82" s="16">
        <v>3303203</v>
      </c>
    </row>
    <row r="83" spans="1:11">
      <c r="A83" s="14" t="s">
        <v>4</v>
      </c>
      <c r="B83" s="15">
        <v>169237</v>
      </c>
      <c r="C83" s="15">
        <v>169237</v>
      </c>
      <c r="D83" s="20" t="s">
        <v>162</v>
      </c>
      <c r="E83" s="20">
        <v>484918</v>
      </c>
      <c r="F83" s="20">
        <v>484918</v>
      </c>
      <c r="G83" s="20" t="s">
        <v>162</v>
      </c>
      <c r="H83" s="21">
        <v>2.87</v>
      </c>
      <c r="I83" s="21">
        <v>2.87</v>
      </c>
      <c r="J83" s="21" t="s">
        <v>162</v>
      </c>
      <c r="K83" s="16">
        <v>3303302</v>
      </c>
    </row>
    <row r="84" spans="1:11">
      <c r="A84" s="14" t="s">
        <v>5</v>
      </c>
      <c r="B84" s="15">
        <v>63530</v>
      </c>
      <c r="C84" s="15">
        <v>55923</v>
      </c>
      <c r="D84" s="20">
        <v>7607</v>
      </c>
      <c r="E84" s="20">
        <v>181379</v>
      </c>
      <c r="F84" s="20">
        <v>158745</v>
      </c>
      <c r="G84" s="20">
        <v>22634</v>
      </c>
      <c r="H84" s="21">
        <v>2.86</v>
      </c>
      <c r="I84" s="21">
        <v>2.84</v>
      </c>
      <c r="J84" s="21">
        <v>2.98</v>
      </c>
      <c r="K84" s="16">
        <v>3303401</v>
      </c>
    </row>
    <row r="85" spans="1:11">
      <c r="A85" s="14" t="s">
        <v>78</v>
      </c>
      <c r="B85" s="15">
        <v>248186</v>
      </c>
      <c r="C85" s="15">
        <v>245558</v>
      </c>
      <c r="D85" s="20">
        <v>2628</v>
      </c>
      <c r="E85" s="20">
        <v>795411</v>
      </c>
      <c r="F85" s="20">
        <v>786749</v>
      </c>
      <c r="G85" s="20">
        <v>8662</v>
      </c>
      <c r="H85" s="21">
        <v>3.2</v>
      </c>
      <c r="I85" s="21">
        <v>3.2</v>
      </c>
      <c r="J85" s="21">
        <v>3.3</v>
      </c>
      <c r="K85" s="16">
        <v>3303500</v>
      </c>
    </row>
    <row r="86" spans="1:11">
      <c r="A86" s="14" t="s">
        <v>47</v>
      </c>
      <c r="B86" s="15">
        <v>15249</v>
      </c>
      <c r="C86" s="15">
        <v>13368</v>
      </c>
      <c r="D86" s="20">
        <v>1881</v>
      </c>
      <c r="E86" s="20">
        <v>46011</v>
      </c>
      <c r="F86" s="20">
        <v>40922</v>
      </c>
      <c r="G86" s="20">
        <v>5089</v>
      </c>
      <c r="H86" s="21">
        <v>3.02</v>
      </c>
      <c r="I86" s="21">
        <v>3.06</v>
      </c>
      <c r="J86" s="21">
        <v>2.71</v>
      </c>
      <c r="K86" s="16">
        <v>3303609</v>
      </c>
    </row>
    <row r="87" spans="1:11">
      <c r="A87" s="14" t="s">
        <v>48</v>
      </c>
      <c r="B87" s="15">
        <v>12827</v>
      </c>
      <c r="C87" s="15">
        <v>11402</v>
      </c>
      <c r="D87" s="20">
        <v>1425</v>
      </c>
      <c r="E87" s="20">
        <v>40942</v>
      </c>
      <c r="F87" s="20">
        <v>36030</v>
      </c>
      <c r="G87" s="20">
        <v>4912</v>
      </c>
      <c r="H87" s="21">
        <v>3.19</v>
      </c>
      <c r="I87" s="21">
        <v>3.16</v>
      </c>
      <c r="J87" s="21">
        <v>3.45</v>
      </c>
      <c r="K87" s="16">
        <v>3303708</v>
      </c>
    </row>
    <row r="88" spans="1:11">
      <c r="A88" s="14" t="s">
        <v>111</v>
      </c>
      <c r="B88" s="15">
        <v>11460</v>
      </c>
      <c r="C88" s="15">
        <v>8688</v>
      </c>
      <c r="D88" s="20">
        <v>2772</v>
      </c>
      <c r="E88" s="20">
        <v>36797</v>
      </c>
      <c r="F88" s="20">
        <v>27346</v>
      </c>
      <c r="G88" s="20">
        <v>9451</v>
      </c>
      <c r="H88" s="21">
        <v>3.21</v>
      </c>
      <c r="I88" s="21">
        <v>3.15</v>
      </c>
      <c r="J88" s="21">
        <v>3.41</v>
      </c>
      <c r="K88" s="16">
        <v>3303807</v>
      </c>
    </row>
    <row r="89" spans="1:11">
      <c r="A89" s="14" t="s">
        <v>79</v>
      </c>
      <c r="B89" s="15">
        <v>8002</v>
      </c>
      <c r="C89" s="15">
        <v>5770</v>
      </c>
      <c r="D89" s="20">
        <v>2232</v>
      </c>
      <c r="E89" s="20">
        <v>26253</v>
      </c>
      <c r="F89" s="20">
        <v>18479</v>
      </c>
      <c r="G89" s="20">
        <v>7774</v>
      </c>
      <c r="H89" s="21">
        <v>3.28</v>
      </c>
      <c r="I89" s="21">
        <v>3.2</v>
      </c>
      <c r="J89" s="21">
        <v>3.48</v>
      </c>
      <c r="K89" s="16">
        <v>3303856</v>
      </c>
    </row>
    <row r="90" spans="1:11">
      <c r="A90" s="14" t="s">
        <v>6</v>
      </c>
      <c r="B90" s="15">
        <v>96319</v>
      </c>
      <c r="C90" s="15">
        <v>91755</v>
      </c>
      <c r="D90" s="20">
        <v>4564</v>
      </c>
      <c r="E90" s="20">
        <v>294813</v>
      </c>
      <c r="F90" s="20">
        <v>280197</v>
      </c>
      <c r="G90" s="20">
        <v>14616</v>
      </c>
      <c r="H90" s="21">
        <v>3.06</v>
      </c>
      <c r="I90" s="21">
        <v>3.05</v>
      </c>
      <c r="J90" s="21">
        <v>3.2</v>
      </c>
      <c r="K90" s="16">
        <v>3303906</v>
      </c>
    </row>
    <row r="91" spans="1:11">
      <c r="A91" s="14" t="s">
        <v>80</v>
      </c>
      <c r="B91" s="15">
        <v>7105</v>
      </c>
      <c r="C91" s="15">
        <v>6424</v>
      </c>
      <c r="D91" s="20">
        <v>681</v>
      </c>
      <c r="E91" s="20">
        <v>22679</v>
      </c>
      <c r="F91" s="20">
        <v>20371</v>
      </c>
      <c r="G91" s="20">
        <v>2308</v>
      </c>
      <c r="H91" s="21">
        <v>3.19</v>
      </c>
      <c r="I91" s="21">
        <v>3.17</v>
      </c>
      <c r="J91" s="21">
        <v>3.39</v>
      </c>
      <c r="K91" s="16">
        <v>3303955</v>
      </c>
    </row>
    <row r="92" spans="1:11">
      <c r="A92" s="14" t="s">
        <v>81</v>
      </c>
      <c r="B92" s="15">
        <v>7948</v>
      </c>
      <c r="C92" s="15">
        <v>6396</v>
      </c>
      <c r="D92" s="20">
        <v>1552</v>
      </c>
      <c r="E92" s="20">
        <v>25992</v>
      </c>
      <c r="F92" s="20">
        <v>20771</v>
      </c>
      <c r="G92" s="20">
        <v>5221</v>
      </c>
      <c r="H92" s="21">
        <v>3.27</v>
      </c>
      <c r="I92" s="21">
        <v>3.25</v>
      </c>
      <c r="J92" s="21">
        <v>3.36</v>
      </c>
      <c r="K92" s="16">
        <v>3304003</v>
      </c>
    </row>
    <row r="93" spans="1:11">
      <c r="A93" s="14" t="s">
        <v>49</v>
      </c>
      <c r="B93" s="15">
        <v>5721</v>
      </c>
      <c r="C93" s="15">
        <v>4583</v>
      </c>
      <c r="D93" s="20">
        <v>1138</v>
      </c>
      <c r="E93" s="20">
        <v>17706</v>
      </c>
      <c r="F93" s="20">
        <v>13837</v>
      </c>
      <c r="G93" s="20">
        <v>3869</v>
      </c>
      <c r="H93" s="21">
        <v>3.09</v>
      </c>
      <c r="I93" s="21">
        <v>3.02</v>
      </c>
      <c r="J93" s="21">
        <v>3.4</v>
      </c>
      <c r="K93" s="16">
        <v>3304102</v>
      </c>
    </row>
    <row r="94" spans="1:11">
      <c r="A94" s="14" t="s">
        <v>14</v>
      </c>
      <c r="B94" s="15">
        <v>4959</v>
      </c>
      <c r="C94" s="15">
        <v>4932</v>
      </c>
      <c r="D94" s="20">
        <v>27</v>
      </c>
      <c r="E94" s="20">
        <v>16534</v>
      </c>
      <c r="F94" s="20">
        <v>16439</v>
      </c>
      <c r="G94" s="20">
        <v>95</v>
      </c>
      <c r="H94" s="21">
        <v>3.33</v>
      </c>
      <c r="I94" s="21">
        <v>3.33</v>
      </c>
      <c r="J94" s="21">
        <v>3.52</v>
      </c>
      <c r="K94" s="16">
        <v>3304110</v>
      </c>
    </row>
    <row r="95" spans="1:11">
      <c r="A95" s="14" t="s">
        <v>15</v>
      </c>
      <c r="B95" s="15">
        <v>4010</v>
      </c>
      <c r="C95" s="15">
        <v>3775</v>
      </c>
      <c r="D95" s="20">
        <v>235</v>
      </c>
      <c r="E95" s="20">
        <v>12708</v>
      </c>
      <c r="F95" s="20">
        <v>11944</v>
      </c>
      <c r="G95" s="20">
        <v>764</v>
      </c>
      <c r="H95" s="21">
        <v>3.17</v>
      </c>
      <c r="I95" s="21">
        <v>3.16</v>
      </c>
      <c r="J95" s="21">
        <v>3.25</v>
      </c>
      <c r="K95" s="16">
        <v>3304128</v>
      </c>
    </row>
    <row r="96" spans="1:11">
      <c r="A96" s="14" t="s">
        <v>16</v>
      </c>
      <c r="B96" s="15">
        <v>42209</v>
      </c>
      <c r="C96" s="15">
        <v>42209</v>
      </c>
      <c r="D96" s="20" t="s">
        <v>162</v>
      </c>
      <c r="E96" s="20">
        <v>137760</v>
      </c>
      <c r="F96" s="20">
        <v>137760</v>
      </c>
      <c r="G96" s="20" t="s">
        <v>162</v>
      </c>
      <c r="H96" s="21">
        <v>3.26</v>
      </c>
      <c r="I96" s="21">
        <v>3.26</v>
      </c>
      <c r="J96" s="21" t="s">
        <v>162</v>
      </c>
      <c r="K96" s="16">
        <v>3304144</v>
      </c>
    </row>
    <row r="97" spans="1:11">
      <c r="A97" s="14" t="s">
        <v>82</v>
      </c>
      <c r="B97" s="15">
        <v>6228</v>
      </c>
      <c r="C97" s="15">
        <v>4024</v>
      </c>
      <c r="D97" s="20">
        <v>2204</v>
      </c>
      <c r="E97" s="20">
        <v>20189</v>
      </c>
      <c r="F97" s="20">
        <v>12962</v>
      </c>
      <c r="G97" s="20">
        <v>7227</v>
      </c>
      <c r="H97" s="21">
        <v>3.24</v>
      </c>
      <c r="I97" s="21">
        <v>3.22</v>
      </c>
      <c r="J97" s="21">
        <v>3.28</v>
      </c>
      <c r="K97" s="16">
        <v>3304151</v>
      </c>
    </row>
    <row r="98" spans="1:11">
      <c r="A98" s="14" t="s">
        <v>17</v>
      </c>
      <c r="B98" s="15">
        <v>38744</v>
      </c>
      <c r="C98" s="15">
        <v>36401</v>
      </c>
      <c r="D98" s="20">
        <v>2343</v>
      </c>
      <c r="E98" s="20">
        <v>119548</v>
      </c>
      <c r="F98" s="20">
        <v>112122</v>
      </c>
      <c r="G98" s="20">
        <v>7426</v>
      </c>
      <c r="H98" s="21">
        <v>3.09</v>
      </c>
      <c r="I98" s="21">
        <v>3.08</v>
      </c>
      <c r="J98" s="21">
        <v>3.17</v>
      </c>
      <c r="K98" s="16">
        <v>3304201</v>
      </c>
    </row>
    <row r="99" spans="1:11">
      <c r="A99" s="14" t="s">
        <v>18</v>
      </c>
      <c r="B99" s="15">
        <v>17171</v>
      </c>
      <c r="C99" s="15">
        <v>13142</v>
      </c>
      <c r="D99" s="20">
        <v>4029</v>
      </c>
      <c r="E99" s="20">
        <v>55004</v>
      </c>
      <c r="F99" s="20">
        <v>41096</v>
      </c>
      <c r="G99" s="20">
        <v>13908</v>
      </c>
      <c r="H99" s="21">
        <v>3.2</v>
      </c>
      <c r="I99" s="21">
        <v>3.13</v>
      </c>
      <c r="J99" s="21">
        <v>3.45</v>
      </c>
      <c r="K99" s="16">
        <v>3304300</v>
      </c>
    </row>
    <row r="100" spans="1:11">
      <c r="A100" s="14" t="s">
        <v>83</v>
      </c>
      <c r="B100" s="15">
        <v>5498</v>
      </c>
      <c r="C100" s="15">
        <v>4379</v>
      </c>
      <c r="D100" s="20">
        <v>1119</v>
      </c>
      <c r="E100" s="20">
        <v>17368</v>
      </c>
      <c r="F100" s="20">
        <v>13741</v>
      </c>
      <c r="G100" s="20">
        <v>3627</v>
      </c>
      <c r="H100" s="21">
        <v>3.16</v>
      </c>
      <c r="I100" s="21">
        <v>3.14</v>
      </c>
      <c r="J100" s="21">
        <v>3.24</v>
      </c>
      <c r="K100" s="16">
        <v>3304409</v>
      </c>
    </row>
    <row r="101" spans="1:11">
      <c r="A101" s="14" t="s">
        <v>19</v>
      </c>
      <c r="B101" s="15">
        <v>2505</v>
      </c>
      <c r="C101" s="15">
        <v>1800</v>
      </c>
      <c r="D101" s="20">
        <v>705</v>
      </c>
      <c r="E101" s="20">
        <v>8539</v>
      </c>
      <c r="F101" s="20">
        <v>5951</v>
      </c>
      <c r="G101" s="20">
        <v>2588</v>
      </c>
      <c r="H101" s="21">
        <v>3.41</v>
      </c>
      <c r="I101" s="21">
        <v>3.31</v>
      </c>
      <c r="J101" s="21">
        <v>3.67</v>
      </c>
      <c r="K101" s="16">
        <v>3304508</v>
      </c>
    </row>
    <row r="102" spans="1:11">
      <c r="A102" s="14" t="s">
        <v>84</v>
      </c>
      <c r="B102" s="15">
        <v>34666</v>
      </c>
      <c r="C102" s="15">
        <v>32912</v>
      </c>
      <c r="D102" s="20">
        <v>1754</v>
      </c>
      <c r="E102" s="20">
        <v>105413</v>
      </c>
      <c r="F102" s="20">
        <v>99657</v>
      </c>
      <c r="G102" s="20">
        <v>5756</v>
      </c>
      <c r="H102" s="21">
        <v>3.04</v>
      </c>
      <c r="I102" s="21">
        <v>3.03</v>
      </c>
      <c r="J102" s="21">
        <v>3.28</v>
      </c>
      <c r="K102" s="16">
        <v>3304524</v>
      </c>
    </row>
    <row r="103" spans="1:11">
      <c r="A103" s="14" t="s">
        <v>7</v>
      </c>
      <c r="B103" s="15">
        <v>2144445</v>
      </c>
      <c r="C103" s="15">
        <v>2144445</v>
      </c>
      <c r="D103" s="20" t="s">
        <v>162</v>
      </c>
      <c r="E103" s="20">
        <v>6283486</v>
      </c>
      <c r="F103" s="20">
        <v>6283486</v>
      </c>
      <c r="G103" s="20" t="s">
        <v>162</v>
      </c>
      <c r="H103" s="21">
        <v>2.93</v>
      </c>
      <c r="I103" s="21">
        <v>2.93</v>
      </c>
      <c r="J103" s="21" t="s">
        <v>162</v>
      </c>
      <c r="K103" s="16">
        <v>3304557</v>
      </c>
    </row>
    <row r="104" spans="1:11">
      <c r="A104" s="14" t="s">
        <v>85</v>
      </c>
      <c r="B104" s="15">
        <v>3462</v>
      </c>
      <c r="C104" s="15">
        <v>2032</v>
      </c>
      <c r="D104" s="20">
        <v>1430</v>
      </c>
      <c r="E104" s="20">
        <v>10288</v>
      </c>
      <c r="F104" s="20">
        <v>5924</v>
      </c>
      <c r="G104" s="20">
        <v>4364</v>
      </c>
      <c r="H104" s="21">
        <v>2.97</v>
      </c>
      <c r="I104" s="21">
        <v>2.92</v>
      </c>
      <c r="J104" s="21">
        <v>3.05</v>
      </c>
      <c r="K104" s="16">
        <v>3304607</v>
      </c>
    </row>
    <row r="105" spans="1:11">
      <c r="A105" s="14" t="s">
        <v>50</v>
      </c>
      <c r="B105" s="15">
        <v>13514</v>
      </c>
      <c r="C105" s="15">
        <v>10506</v>
      </c>
      <c r="D105" s="20">
        <v>3008</v>
      </c>
      <c r="E105" s="20">
        <v>40442</v>
      </c>
      <c r="F105" s="20">
        <v>30973</v>
      </c>
      <c r="G105" s="20">
        <v>9469</v>
      </c>
      <c r="H105" s="21">
        <v>2.99</v>
      </c>
      <c r="I105" s="21">
        <v>2.95</v>
      </c>
      <c r="J105" s="21">
        <v>3.15</v>
      </c>
      <c r="K105" s="16">
        <v>3304706</v>
      </c>
    </row>
    <row r="106" spans="1:11">
      <c r="A106" s="14" t="s">
        <v>51</v>
      </c>
      <c r="B106" s="15">
        <v>12809</v>
      </c>
      <c r="C106" s="15">
        <v>10115</v>
      </c>
      <c r="D106" s="20">
        <v>2694</v>
      </c>
      <c r="E106" s="20">
        <v>37437</v>
      </c>
      <c r="F106" s="20">
        <v>29605</v>
      </c>
      <c r="G106" s="20">
        <v>7832</v>
      </c>
      <c r="H106" s="21">
        <v>2.92</v>
      </c>
      <c r="I106" s="21">
        <v>2.93</v>
      </c>
      <c r="J106" s="21">
        <v>2.91</v>
      </c>
      <c r="K106" s="16">
        <v>3304805</v>
      </c>
    </row>
    <row r="107" spans="1:11">
      <c r="A107" s="14" t="s">
        <v>52</v>
      </c>
      <c r="B107" s="15">
        <v>13497</v>
      </c>
      <c r="C107" s="15">
        <v>6896</v>
      </c>
      <c r="D107" s="20">
        <v>6601</v>
      </c>
      <c r="E107" s="20">
        <v>41195</v>
      </c>
      <c r="F107" s="20">
        <v>21010</v>
      </c>
      <c r="G107" s="20">
        <v>20185</v>
      </c>
      <c r="H107" s="21">
        <v>3.05</v>
      </c>
      <c r="I107" s="21">
        <v>3.05</v>
      </c>
      <c r="J107" s="21">
        <v>3.06</v>
      </c>
      <c r="K107" s="16">
        <v>3304755</v>
      </c>
    </row>
    <row r="108" spans="1:11">
      <c r="A108" s="14" t="s">
        <v>8</v>
      </c>
      <c r="B108" s="15">
        <v>325882</v>
      </c>
      <c r="C108" s="15">
        <v>325624</v>
      </c>
      <c r="D108" s="20">
        <v>258</v>
      </c>
      <c r="E108" s="20">
        <v>997950</v>
      </c>
      <c r="F108" s="20">
        <v>997221</v>
      </c>
      <c r="G108" s="20">
        <v>729</v>
      </c>
      <c r="H108" s="21">
        <v>3.06</v>
      </c>
      <c r="I108" s="21">
        <v>3.06</v>
      </c>
      <c r="J108" s="21">
        <v>2.83</v>
      </c>
      <c r="K108" s="16">
        <v>3304904</v>
      </c>
    </row>
    <row r="109" spans="1:11">
      <c r="A109" s="14" t="s">
        <v>53</v>
      </c>
      <c r="B109" s="15">
        <v>10629</v>
      </c>
      <c r="C109" s="15">
        <v>8248</v>
      </c>
      <c r="D109" s="20">
        <v>2381</v>
      </c>
      <c r="E109" s="20">
        <v>32601</v>
      </c>
      <c r="F109" s="20">
        <v>25571</v>
      </c>
      <c r="G109" s="20">
        <v>7030</v>
      </c>
      <c r="H109" s="21">
        <v>3.07</v>
      </c>
      <c r="I109" s="21">
        <v>3.1</v>
      </c>
      <c r="J109" s="21">
        <v>2.95</v>
      </c>
      <c r="K109" s="16">
        <v>3305000</v>
      </c>
    </row>
    <row r="110" spans="1:11">
      <c r="A110" s="14" t="s">
        <v>9</v>
      </c>
      <c r="B110" s="15">
        <v>147450</v>
      </c>
      <c r="C110" s="15">
        <v>147450</v>
      </c>
      <c r="D110" s="20" t="s">
        <v>162</v>
      </c>
      <c r="E110" s="20">
        <v>458403</v>
      </c>
      <c r="F110" s="20">
        <v>458403</v>
      </c>
      <c r="G110" s="20" t="s">
        <v>162</v>
      </c>
      <c r="H110" s="21">
        <v>3.11</v>
      </c>
      <c r="I110" s="21">
        <v>3.11</v>
      </c>
      <c r="J110" s="21" t="s">
        <v>162</v>
      </c>
      <c r="K110" s="16">
        <v>3305109</v>
      </c>
    </row>
    <row r="111" spans="1:11">
      <c r="A111" s="14" t="s">
        <v>54</v>
      </c>
      <c r="B111" s="15">
        <v>2285</v>
      </c>
      <c r="C111" s="15">
        <v>1021</v>
      </c>
      <c r="D111" s="20">
        <v>1264</v>
      </c>
      <c r="E111" s="20">
        <v>6994</v>
      </c>
      <c r="F111" s="20">
        <v>3089</v>
      </c>
      <c r="G111" s="20">
        <v>3905</v>
      </c>
      <c r="H111" s="21">
        <v>3.06</v>
      </c>
      <c r="I111" s="21">
        <v>3.03</v>
      </c>
      <c r="J111" s="21">
        <v>3.09</v>
      </c>
      <c r="K111" s="16">
        <v>3305133</v>
      </c>
    </row>
    <row r="112" spans="1:11">
      <c r="A112" s="14" t="s">
        <v>10</v>
      </c>
      <c r="B112" s="15">
        <v>6501</v>
      </c>
      <c r="C112" s="15">
        <v>2972</v>
      </c>
      <c r="D112" s="20">
        <v>3529</v>
      </c>
      <c r="E112" s="20">
        <v>20186</v>
      </c>
      <c r="F112" s="20">
        <v>8994</v>
      </c>
      <c r="G112" s="20">
        <v>11192</v>
      </c>
      <c r="H112" s="21">
        <v>3.11</v>
      </c>
      <c r="I112" s="21">
        <v>3.03</v>
      </c>
      <c r="J112" s="21">
        <v>3.17</v>
      </c>
      <c r="K112" s="16">
        <v>3305158</v>
      </c>
    </row>
    <row r="113" spans="1:11">
      <c r="A113" s="14" t="s">
        <v>86</v>
      </c>
      <c r="B113" s="15">
        <v>27743</v>
      </c>
      <c r="C113" s="15">
        <v>26027</v>
      </c>
      <c r="D113" s="20">
        <v>1716</v>
      </c>
      <c r="E113" s="20">
        <v>87706</v>
      </c>
      <c r="F113" s="20">
        <v>81979</v>
      </c>
      <c r="G113" s="20">
        <v>5727</v>
      </c>
      <c r="H113" s="21">
        <v>3.16</v>
      </c>
      <c r="I113" s="21">
        <v>3.15</v>
      </c>
      <c r="J113" s="21">
        <v>3.34</v>
      </c>
      <c r="K113" s="16">
        <v>3305208</v>
      </c>
    </row>
    <row r="114" spans="1:11">
      <c r="A114" s="14" t="s">
        <v>55</v>
      </c>
      <c r="B114" s="15">
        <v>2757</v>
      </c>
      <c r="C114" s="15">
        <v>1462</v>
      </c>
      <c r="D114" s="20">
        <v>1295</v>
      </c>
      <c r="E114" s="20">
        <v>8874</v>
      </c>
      <c r="F114" s="20">
        <v>4608</v>
      </c>
      <c r="G114" s="20">
        <v>4266</v>
      </c>
      <c r="H114" s="21">
        <v>3.22</v>
      </c>
      <c r="I114" s="21">
        <v>3.15</v>
      </c>
      <c r="J114" s="21">
        <v>3.29</v>
      </c>
      <c r="K114" s="16">
        <v>3305307</v>
      </c>
    </row>
    <row r="115" spans="1:11">
      <c r="A115" s="14" t="s">
        <v>56</v>
      </c>
      <c r="B115" s="15">
        <v>5559</v>
      </c>
      <c r="C115" s="15">
        <v>4237</v>
      </c>
      <c r="D115" s="20">
        <v>1322</v>
      </c>
      <c r="E115" s="20">
        <v>17498</v>
      </c>
      <c r="F115" s="20">
        <v>13247</v>
      </c>
      <c r="G115" s="20">
        <v>4251</v>
      </c>
      <c r="H115" s="21">
        <v>3.15</v>
      </c>
      <c r="I115" s="21">
        <v>3.13</v>
      </c>
      <c r="J115" s="21">
        <v>3.22</v>
      </c>
      <c r="K115" s="16">
        <v>3305406</v>
      </c>
    </row>
    <row r="116" spans="1:11">
      <c r="A116" s="14" t="s">
        <v>57</v>
      </c>
      <c r="B116" s="15">
        <v>23103</v>
      </c>
      <c r="C116" s="15">
        <v>21936</v>
      </c>
      <c r="D116" s="20">
        <v>1167</v>
      </c>
      <c r="E116" s="20">
        <v>74085</v>
      </c>
      <c r="F116" s="20">
        <v>70313</v>
      </c>
      <c r="G116" s="20">
        <v>3772</v>
      </c>
      <c r="H116" s="21">
        <v>3.21</v>
      </c>
      <c r="I116" s="21">
        <v>3.21</v>
      </c>
      <c r="J116" s="21">
        <v>3.23</v>
      </c>
      <c r="K116" s="16">
        <v>3305505</v>
      </c>
    </row>
    <row r="117" spans="1:11">
      <c r="A117" s="14" t="s">
        <v>58</v>
      </c>
      <c r="B117" s="15">
        <v>24256</v>
      </c>
      <c r="C117" s="15">
        <v>20120</v>
      </c>
      <c r="D117" s="20">
        <v>4136</v>
      </c>
      <c r="E117" s="20">
        <v>77495</v>
      </c>
      <c r="F117" s="20">
        <v>63606</v>
      </c>
      <c r="G117" s="20">
        <v>13889</v>
      </c>
      <c r="H117" s="21">
        <v>3.19</v>
      </c>
      <c r="I117" s="21">
        <v>3.16</v>
      </c>
      <c r="J117" s="21">
        <v>3.36</v>
      </c>
      <c r="K117" s="16">
        <v>3305554</v>
      </c>
    </row>
    <row r="118" spans="1:11">
      <c r="A118" s="14" t="s">
        <v>59</v>
      </c>
      <c r="B118" s="15">
        <v>6713</v>
      </c>
      <c r="C118" s="15">
        <v>5063</v>
      </c>
      <c r="D118" s="20">
        <v>1650</v>
      </c>
      <c r="E118" s="20">
        <v>21294</v>
      </c>
      <c r="F118" s="20">
        <v>16088</v>
      </c>
      <c r="G118" s="20">
        <v>5206</v>
      </c>
      <c r="H118" s="21">
        <v>3.17</v>
      </c>
      <c r="I118" s="21">
        <v>3.18</v>
      </c>
      <c r="J118" s="21">
        <v>3.16</v>
      </c>
      <c r="K118" s="16">
        <v>3305604</v>
      </c>
    </row>
    <row r="119" spans="1:11">
      <c r="A119" s="14" t="s">
        <v>11</v>
      </c>
      <c r="B119" s="15">
        <v>5073</v>
      </c>
      <c r="C119" s="15">
        <v>1912</v>
      </c>
      <c r="D119" s="20">
        <v>3161</v>
      </c>
      <c r="E119" s="20">
        <v>14850</v>
      </c>
      <c r="F119" s="20">
        <v>5429</v>
      </c>
      <c r="G119" s="20">
        <v>9421</v>
      </c>
      <c r="H119" s="21">
        <v>2.93</v>
      </c>
      <c r="I119" s="21">
        <v>2.84</v>
      </c>
      <c r="J119" s="21">
        <v>2.98</v>
      </c>
      <c r="K119" s="16">
        <v>3305703</v>
      </c>
    </row>
    <row r="120" spans="1:11">
      <c r="A120" s="14" t="s">
        <v>20</v>
      </c>
      <c r="B120" s="15">
        <v>9658</v>
      </c>
      <c r="C120" s="15">
        <v>8601</v>
      </c>
      <c r="D120" s="20">
        <v>1057</v>
      </c>
      <c r="E120" s="20">
        <v>30482</v>
      </c>
      <c r="F120" s="20">
        <v>27180</v>
      </c>
      <c r="G120" s="20">
        <v>3302</v>
      </c>
      <c r="H120" s="21">
        <v>3.16</v>
      </c>
      <c r="I120" s="21">
        <v>3.16</v>
      </c>
      <c r="J120" s="21">
        <v>3.12</v>
      </c>
      <c r="K120" s="16">
        <v>3305752</v>
      </c>
    </row>
    <row r="121" spans="1:11">
      <c r="A121" s="14" t="s">
        <v>12</v>
      </c>
      <c r="B121" s="15">
        <v>53782</v>
      </c>
      <c r="C121" s="15">
        <v>48339</v>
      </c>
      <c r="D121" s="20">
        <v>5443</v>
      </c>
      <c r="E121" s="20">
        <v>163356</v>
      </c>
      <c r="F121" s="20">
        <v>145872</v>
      </c>
      <c r="G121" s="20">
        <v>17484</v>
      </c>
      <c r="H121" s="21">
        <v>3.04</v>
      </c>
      <c r="I121" s="21">
        <v>3.02</v>
      </c>
      <c r="J121" s="21">
        <v>3.21</v>
      </c>
      <c r="K121" s="16">
        <v>3305802</v>
      </c>
    </row>
    <row r="122" spans="1:11">
      <c r="A122" s="14" t="s">
        <v>94</v>
      </c>
      <c r="B122" s="15">
        <v>3283</v>
      </c>
      <c r="C122" s="15">
        <v>1538</v>
      </c>
      <c r="D122" s="20">
        <v>1745</v>
      </c>
      <c r="E122" s="20">
        <v>10235</v>
      </c>
      <c r="F122" s="20">
        <v>4731</v>
      </c>
      <c r="G122" s="20">
        <v>5504</v>
      </c>
      <c r="H122" s="21">
        <v>3.12</v>
      </c>
      <c r="I122" s="21">
        <v>3.08</v>
      </c>
      <c r="J122" s="21">
        <v>3.15</v>
      </c>
      <c r="K122" s="16">
        <v>3305901</v>
      </c>
    </row>
    <row r="123" spans="1:11">
      <c r="A123" s="14" t="s">
        <v>60</v>
      </c>
      <c r="B123" s="15">
        <v>24108</v>
      </c>
      <c r="C123" s="15">
        <v>23448</v>
      </c>
      <c r="D123" s="20">
        <v>660</v>
      </c>
      <c r="E123" s="20">
        <v>77122</v>
      </c>
      <c r="F123" s="20">
        <v>74862</v>
      </c>
      <c r="G123" s="20">
        <v>2260</v>
      </c>
      <c r="H123" s="21">
        <v>3.2</v>
      </c>
      <c r="I123" s="21">
        <v>3.19</v>
      </c>
      <c r="J123" s="21">
        <v>3.42</v>
      </c>
      <c r="K123" s="16">
        <v>3306008</v>
      </c>
    </row>
    <row r="124" spans="1:11">
      <c r="A124" s="14" t="s">
        <v>61</v>
      </c>
      <c r="B124" s="15">
        <v>23132</v>
      </c>
      <c r="C124" s="15">
        <v>20118</v>
      </c>
      <c r="D124" s="20">
        <v>3014</v>
      </c>
      <c r="E124" s="20">
        <v>71511</v>
      </c>
      <c r="F124" s="20">
        <v>61920</v>
      </c>
      <c r="G124" s="20">
        <v>9591</v>
      </c>
      <c r="H124" s="21">
        <v>3.09</v>
      </c>
      <c r="I124" s="21">
        <v>3.08</v>
      </c>
      <c r="J124" s="21">
        <v>3.18</v>
      </c>
      <c r="K124" s="16">
        <v>3306107</v>
      </c>
    </row>
    <row r="125" spans="1:11">
      <c r="A125" s="14" t="s">
        <v>62</v>
      </c>
      <c r="B125" s="15">
        <v>2852</v>
      </c>
      <c r="C125" s="15">
        <v>1818</v>
      </c>
      <c r="D125" s="20">
        <v>1034</v>
      </c>
      <c r="E125" s="20">
        <v>9458</v>
      </c>
      <c r="F125" s="20">
        <v>5775</v>
      </c>
      <c r="G125" s="20">
        <v>3683</v>
      </c>
      <c r="H125" s="21">
        <v>3.32</v>
      </c>
      <c r="I125" s="21">
        <v>3.18</v>
      </c>
      <c r="J125" s="21">
        <v>3.56</v>
      </c>
      <c r="K125" s="16">
        <v>3306156</v>
      </c>
    </row>
    <row r="126" spans="1:11">
      <c r="A126" s="14" t="s">
        <v>63</v>
      </c>
      <c r="B126" s="15">
        <v>11049</v>
      </c>
      <c r="C126" s="15">
        <v>7730</v>
      </c>
      <c r="D126" s="20">
        <v>3319</v>
      </c>
      <c r="E126" s="20">
        <v>34230</v>
      </c>
      <c r="F126" s="20">
        <v>23101</v>
      </c>
      <c r="G126" s="20">
        <v>11129</v>
      </c>
      <c r="H126" s="21">
        <v>3.1</v>
      </c>
      <c r="I126" s="21">
        <v>2.99</v>
      </c>
      <c r="J126" s="21">
        <v>3.35</v>
      </c>
      <c r="K126" s="16">
        <v>3306206</v>
      </c>
    </row>
    <row r="127" spans="1:11">
      <c r="A127" s="14" t="s">
        <v>64</v>
      </c>
      <c r="B127" s="15">
        <v>84307</v>
      </c>
      <c r="C127" s="15">
        <v>84268</v>
      </c>
      <c r="D127" s="20">
        <v>39</v>
      </c>
      <c r="E127" s="20">
        <v>257331</v>
      </c>
      <c r="F127" s="20">
        <v>257214</v>
      </c>
      <c r="G127" s="20">
        <v>117</v>
      </c>
      <c r="H127" s="21">
        <v>3.05</v>
      </c>
      <c r="I127" s="21">
        <v>3.05</v>
      </c>
      <c r="J127" s="21">
        <v>3</v>
      </c>
      <c r="K127" s="16">
        <v>3306305</v>
      </c>
    </row>
  </sheetData>
  <sheetProtection password="C74A" sheet="1" objects="1" scenarios="1"/>
  <mergeCells count="17">
    <mergeCell ref="A35:J35"/>
    <mergeCell ref="E6:E7"/>
    <mergeCell ref="F6:G6"/>
    <mergeCell ref="H6:H7"/>
    <mergeCell ref="I6:J6"/>
    <mergeCell ref="A9:J9"/>
    <mergeCell ref="A16:J16"/>
    <mergeCell ref="K4:K7"/>
    <mergeCell ref="B5:B7"/>
    <mergeCell ref="C5:D6"/>
    <mergeCell ref="E5:G5"/>
    <mergeCell ref="H5:J5"/>
    <mergeCell ref="A1:J1"/>
    <mergeCell ref="A2:J3"/>
    <mergeCell ref="A4:A7"/>
    <mergeCell ref="B4:D4"/>
    <mergeCell ref="E4:J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00"/>
  <sheetViews>
    <sheetView topLeftCell="A13" zoomScale="90" zoomScaleNormal="90" workbookViewId="0">
      <pane xSplit="1" topLeftCell="M1" activePane="topRight" state="frozen"/>
      <selection pane="topRight" activeCell="Q6" sqref="Q6"/>
    </sheetView>
  </sheetViews>
  <sheetFormatPr defaultRowHeight="12.75"/>
  <cols>
    <col min="1" max="1" width="28.85546875" style="1" bestFit="1" customWidth="1"/>
    <col min="2" max="2" width="15.85546875" style="6" bestFit="1" customWidth="1"/>
    <col min="3" max="3" width="33.42578125" style="1" customWidth="1"/>
    <col min="4" max="4" width="7" style="2" customWidth="1"/>
    <col min="5" max="5" width="14.85546875" style="2" customWidth="1"/>
    <col min="6" max="6" width="15.28515625" style="2" customWidth="1"/>
    <col min="7" max="7" width="20.140625" style="1" customWidth="1"/>
    <col min="8" max="8" width="12.7109375" style="2" customWidth="1"/>
    <col min="9" max="9" width="16.42578125" style="2" customWidth="1"/>
    <col min="10" max="10" width="18.85546875" style="1" customWidth="1"/>
    <col min="11" max="11" width="8.5703125" style="1" customWidth="1"/>
    <col min="12" max="12" width="15.140625" style="1" customWidth="1"/>
    <col min="13" max="13" width="15" style="1" customWidth="1"/>
    <col min="14" max="14" width="19.42578125" style="1" customWidth="1"/>
    <col min="15" max="15" width="32.5703125" style="4" bestFit="1" customWidth="1"/>
    <col min="16" max="16" width="17.42578125" style="3" customWidth="1"/>
    <col min="17" max="17" width="19.7109375" style="2" customWidth="1"/>
    <col min="18" max="18" width="19.42578125" style="1" customWidth="1"/>
    <col min="19" max="19" width="43.140625" style="1" customWidth="1"/>
    <col min="20" max="20" width="32.5703125" style="4" bestFit="1" customWidth="1"/>
    <col min="21" max="21" width="15.7109375" style="86" customWidth="1"/>
    <col min="22" max="38" width="9.140625" style="86"/>
    <col min="39" max="16384" width="9.140625" style="1"/>
  </cols>
  <sheetData>
    <row r="1" spans="1:38" ht="13.5" thickBot="1">
      <c r="A1" s="217" t="s">
        <v>298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P1" s="219"/>
      <c r="Q1" s="219"/>
      <c r="R1" s="219"/>
      <c r="S1" s="219"/>
      <c r="T1" s="218"/>
    </row>
    <row r="2" spans="1:38">
      <c r="A2" s="236" t="s">
        <v>87</v>
      </c>
      <c r="B2" s="211" t="s">
        <v>114</v>
      </c>
      <c r="C2" s="232" t="s">
        <v>98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  <c r="O2" s="209" t="s">
        <v>109</v>
      </c>
      <c r="P2" s="220" t="s">
        <v>91</v>
      </c>
      <c r="Q2" s="221"/>
      <c r="R2" s="221"/>
      <c r="S2" s="222"/>
      <c r="T2" s="223" t="s">
        <v>109</v>
      </c>
    </row>
    <row r="3" spans="1:38">
      <c r="A3" s="237"/>
      <c r="B3" s="212"/>
      <c r="C3" s="214" t="s">
        <v>99</v>
      </c>
      <c r="D3" s="225" t="s">
        <v>90</v>
      </c>
      <c r="E3" s="228" t="s">
        <v>115</v>
      </c>
      <c r="F3" s="228"/>
      <c r="G3" s="216" t="s">
        <v>96</v>
      </c>
      <c r="H3" s="231" t="s">
        <v>89</v>
      </c>
      <c r="I3" s="216" t="s">
        <v>113</v>
      </c>
      <c r="J3" s="216"/>
      <c r="K3" s="216"/>
      <c r="L3" s="216"/>
      <c r="M3" s="216"/>
      <c r="N3" s="234"/>
      <c r="O3" s="209"/>
      <c r="P3" s="235" t="s">
        <v>105</v>
      </c>
      <c r="Q3" s="210" t="s">
        <v>106</v>
      </c>
      <c r="R3" s="215" t="s">
        <v>107</v>
      </c>
      <c r="S3" s="224" t="s">
        <v>88</v>
      </c>
      <c r="T3" s="223"/>
    </row>
    <row r="4" spans="1:38">
      <c r="A4" s="237"/>
      <c r="B4" s="212"/>
      <c r="C4" s="214"/>
      <c r="D4" s="226"/>
      <c r="E4" s="210" t="s">
        <v>95</v>
      </c>
      <c r="F4" s="210" t="s">
        <v>92</v>
      </c>
      <c r="G4" s="216"/>
      <c r="H4" s="231"/>
      <c r="I4" s="210" t="s">
        <v>108</v>
      </c>
      <c r="J4" s="215" t="s">
        <v>97</v>
      </c>
      <c r="K4" s="229" t="s">
        <v>100</v>
      </c>
      <c r="L4" s="229"/>
      <c r="M4" s="229"/>
      <c r="N4" s="230"/>
      <c r="O4" s="209"/>
      <c r="P4" s="235"/>
      <c r="Q4" s="210"/>
      <c r="R4" s="215"/>
      <c r="S4" s="224"/>
      <c r="T4" s="223"/>
    </row>
    <row r="5" spans="1:38" ht="48" customHeight="1">
      <c r="A5" s="238"/>
      <c r="B5" s="213"/>
      <c r="C5" s="214"/>
      <c r="D5" s="227"/>
      <c r="E5" s="210"/>
      <c r="F5" s="210"/>
      <c r="G5" s="216"/>
      <c r="H5" s="231"/>
      <c r="I5" s="210"/>
      <c r="J5" s="215"/>
      <c r="K5" s="5" t="s">
        <v>101</v>
      </c>
      <c r="L5" s="5" t="s">
        <v>102</v>
      </c>
      <c r="M5" s="5" t="s">
        <v>103</v>
      </c>
      <c r="N5" s="5" t="s">
        <v>104</v>
      </c>
      <c r="O5" s="209"/>
      <c r="P5" s="235"/>
      <c r="Q5" s="210"/>
      <c r="R5" s="215"/>
      <c r="S5" s="224"/>
      <c r="T5" s="223"/>
    </row>
    <row r="6" spans="1:38" s="39" customFormat="1" ht="24.95" customHeight="1">
      <c r="A6" s="44" t="s">
        <v>0</v>
      </c>
      <c r="B6" s="45">
        <v>133.9</v>
      </c>
      <c r="C6" s="46" t="s">
        <v>299</v>
      </c>
      <c r="D6" s="47">
        <v>0</v>
      </c>
      <c r="E6" s="48">
        <v>0</v>
      </c>
      <c r="F6" s="48">
        <v>0</v>
      </c>
      <c r="G6" s="47">
        <v>0</v>
      </c>
      <c r="H6" s="47">
        <v>1</v>
      </c>
      <c r="I6" s="118">
        <v>0</v>
      </c>
      <c r="J6" s="118">
        <v>0</v>
      </c>
      <c r="K6" s="118">
        <v>1</v>
      </c>
      <c r="L6" s="118">
        <v>0</v>
      </c>
      <c r="M6" s="118">
        <v>0</v>
      </c>
      <c r="N6" s="160">
        <v>0</v>
      </c>
      <c r="O6" s="122">
        <v>0</v>
      </c>
      <c r="P6" s="119">
        <v>1</v>
      </c>
      <c r="Q6" s="120">
        <v>0</v>
      </c>
      <c r="R6" s="120">
        <v>0</v>
      </c>
      <c r="S6" s="121">
        <v>0</v>
      </c>
      <c r="T6" s="122">
        <v>0</v>
      </c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38" s="7" customFormat="1" ht="24.95" customHeight="1">
      <c r="A7" s="35" t="s">
        <v>21</v>
      </c>
      <c r="B7" s="36">
        <v>6.84</v>
      </c>
      <c r="C7" s="145" t="s">
        <v>169</v>
      </c>
      <c r="D7" s="123">
        <v>0</v>
      </c>
      <c r="E7" s="123">
        <v>0</v>
      </c>
      <c r="F7" s="123">
        <v>0</v>
      </c>
      <c r="G7" s="123">
        <v>0</v>
      </c>
      <c r="H7" s="123">
        <v>1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6">
        <v>0</v>
      </c>
      <c r="P7" s="124">
        <v>1</v>
      </c>
      <c r="Q7" s="123">
        <v>0</v>
      </c>
      <c r="R7" s="123">
        <v>0</v>
      </c>
      <c r="S7" s="125">
        <v>0</v>
      </c>
      <c r="T7" s="126">
        <v>0</v>
      </c>
      <c r="U7" s="146"/>
    </row>
    <row r="8" spans="1:38" s="7" customFormat="1" ht="24.95" customHeight="1">
      <c r="A8" s="44" t="s">
        <v>22</v>
      </c>
      <c r="B8" s="49">
        <v>91.58</v>
      </c>
      <c r="C8" s="46" t="s">
        <v>163</v>
      </c>
      <c r="D8" s="123">
        <v>0</v>
      </c>
      <c r="E8" s="123">
        <v>0</v>
      </c>
      <c r="F8" s="123">
        <v>0</v>
      </c>
      <c r="G8" s="123">
        <v>0</v>
      </c>
      <c r="H8" s="123">
        <v>0</v>
      </c>
      <c r="I8" s="123">
        <v>0</v>
      </c>
      <c r="J8" s="123">
        <v>0</v>
      </c>
      <c r="K8" s="123">
        <v>0</v>
      </c>
      <c r="L8" s="123">
        <v>0</v>
      </c>
      <c r="M8" s="123">
        <v>0</v>
      </c>
      <c r="N8" s="123">
        <v>0</v>
      </c>
      <c r="O8" s="126">
        <v>0</v>
      </c>
      <c r="P8" s="124">
        <v>1</v>
      </c>
      <c r="Q8" s="123">
        <v>0</v>
      </c>
      <c r="R8" s="123">
        <v>0</v>
      </c>
      <c r="S8" s="125">
        <v>0</v>
      </c>
      <c r="T8" s="126">
        <v>0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s="84" customFormat="1" ht="24.95" customHeight="1">
      <c r="A9" s="40" t="s">
        <v>23</v>
      </c>
      <c r="B9" s="41">
        <v>6.85</v>
      </c>
      <c r="C9" s="83" t="s">
        <v>300</v>
      </c>
      <c r="D9" s="127">
        <v>0</v>
      </c>
      <c r="E9" s="127">
        <v>0</v>
      </c>
      <c r="F9" s="127">
        <v>0</v>
      </c>
      <c r="G9" s="127">
        <v>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  <c r="M9" s="127">
        <v>0</v>
      </c>
      <c r="N9" s="127">
        <v>0</v>
      </c>
      <c r="O9" s="129">
        <v>0</v>
      </c>
      <c r="P9" s="124">
        <v>1</v>
      </c>
      <c r="Q9" s="127">
        <v>0</v>
      </c>
      <c r="R9" s="127">
        <v>0</v>
      </c>
      <c r="S9" s="128">
        <v>0</v>
      </c>
      <c r="T9" s="129">
        <v>0</v>
      </c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</row>
    <row r="10" spans="1:38" s="7" customFormat="1" ht="24.95" customHeight="1">
      <c r="A10" s="35" t="s">
        <v>65</v>
      </c>
      <c r="B10" s="36">
        <v>31.14</v>
      </c>
      <c r="C10" s="35" t="s">
        <v>163</v>
      </c>
      <c r="D10" s="123">
        <v>0</v>
      </c>
      <c r="E10" s="123">
        <v>0</v>
      </c>
      <c r="F10" s="123">
        <v>0</v>
      </c>
      <c r="G10" s="123">
        <v>0</v>
      </c>
      <c r="H10" s="123">
        <v>1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6">
        <v>0</v>
      </c>
      <c r="P10" s="124">
        <v>1</v>
      </c>
      <c r="Q10" s="123">
        <v>0</v>
      </c>
      <c r="R10" s="123">
        <v>0</v>
      </c>
      <c r="S10" s="125">
        <v>0</v>
      </c>
      <c r="T10" s="126">
        <v>0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</row>
    <row r="11" spans="1:38" s="8" customFormat="1" ht="24.95" customHeight="1">
      <c r="A11" s="54" t="s">
        <v>24</v>
      </c>
      <c r="B11" s="41">
        <v>26.61</v>
      </c>
      <c r="C11" s="54" t="s">
        <v>163</v>
      </c>
      <c r="D11" s="127">
        <v>0</v>
      </c>
      <c r="E11" s="127">
        <v>0</v>
      </c>
      <c r="F11" s="127">
        <v>0</v>
      </c>
      <c r="G11" s="127">
        <v>0</v>
      </c>
      <c r="H11" s="127">
        <v>1</v>
      </c>
      <c r="I11" s="127">
        <v>0</v>
      </c>
      <c r="J11" s="127">
        <v>0</v>
      </c>
      <c r="K11" s="127">
        <v>0</v>
      </c>
      <c r="L11" s="127">
        <v>0</v>
      </c>
      <c r="M11" s="127">
        <v>0</v>
      </c>
      <c r="N11" s="127">
        <v>0</v>
      </c>
      <c r="O11" s="129">
        <v>0</v>
      </c>
      <c r="P11" s="130">
        <v>1</v>
      </c>
      <c r="Q11" s="127">
        <v>0</v>
      </c>
      <c r="R11" s="127">
        <v>0</v>
      </c>
      <c r="S11" s="128">
        <v>0</v>
      </c>
      <c r="T11" s="129">
        <v>0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</row>
    <row r="12" spans="1:38" s="7" customFormat="1" ht="24.95" customHeight="1">
      <c r="A12" s="50" t="s">
        <v>1</v>
      </c>
      <c r="B12" s="51">
        <v>69.89</v>
      </c>
      <c r="C12" s="35" t="s">
        <v>300</v>
      </c>
      <c r="D12" s="123">
        <v>0</v>
      </c>
      <c r="E12" s="131">
        <v>0</v>
      </c>
      <c r="F12" s="131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34">
        <v>1</v>
      </c>
      <c r="P12" s="132">
        <v>1</v>
      </c>
      <c r="Q12" s="131">
        <v>0</v>
      </c>
      <c r="R12" s="131">
        <v>0</v>
      </c>
      <c r="S12" s="133">
        <v>0</v>
      </c>
      <c r="T12" s="134">
        <v>1</v>
      </c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1:38" s="7" customFormat="1" ht="24.95" customHeight="1">
      <c r="A13" s="54" t="s">
        <v>25</v>
      </c>
      <c r="B13" s="41">
        <v>160.34</v>
      </c>
      <c r="C13" s="42" t="s">
        <v>117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1</v>
      </c>
      <c r="N13" s="127">
        <v>0</v>
      </c>
      <c r="O13" s="129">
        <v>0</v>
      </c>
      <c r="P13" s="130">
        <v>1</v>
      </c>
      <c r="Q13" s="127">
        <v>0</v>
      </c>
      <c r="R13" s="127">
        <v>0</v>
      </c>
      <c r="S13" s="128">
        <v>0</v>
      </c>
      <c r="T13" s="129">
        <v>0</v>
      </c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7" customFormat="1" ht="24.95" customHeight="1">
      <c r="A14" s="35" t="s">
        <v>26</v>
      </c>
      <c r="B14" s="36">
        <v>525.65</v>
      </c>
      <c r="C14" s="37" t="s">
        <v>118</v>
      </c>
      <c r="D14" s="123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6">
        <v>0</v>
      </c>
      <c r="P14" s="124">
        <v>0</v>
      </c>
      <c r="Q14" s="123">
        <v>0</v>
      </c>
      <c r="R14" s="123">
        <v>0</v>
      </c>
      <c r="S14" s="125">
        <v>0</v>
      </c>
      <c r="T14" s="126">
        <v>0</v>
      </c>
    </row>
    <row r="15" spans="1:38" s="8" customFormat="1" ht="24.95" customHeight="1">
      <c r="A15" s="40" t="s">
        <v>66</v>
      </c>
      <c r="B15" s="41">
        <v>10.69</v>
      </c>
      <c r="C15" s="42" t="s">
        <v>165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9">
        <v>0</v>
      </c>
      <c r="P15" s="130">
        <v>1</v>
      </c>
      <c r="Q15" s="127">
        <v>0</v>
      </c>
      <c r="R15" s="127">
        <v>0</v>
      </c>
      <c r="S15" s="128">
        <v>0</v>
      </c>
      <c r="T15" s="129">
        <v>0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38" s="7" customFormat="1" ht="24.95" customHeight="1">
      <c r="A16" s="50" t="s">
        <v>27</v>
      </c>
      <c r="B16" s="51">
        <v>21.55</v>
      </c>
      <c r="C16" s="52" t="s">
        <v>119</v>
      </c>
      <c r="D16" s="131">
        <v>1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4">
        <v>0</v>
      </c>
      <c r="P16" s="132">
        <v>1</v>
      </c>
      <c r="Q16" s="131">
        <v>0</v>
      </c>
      <c r="R16" s="131">
        <v>0</v>
      </c>
      <c r="S16" s="133">
        <v>0</v>
      </c>
      <c r="T16" s="134">
        <v>0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38" s="8" customFormat="1" ht="24.95" customHeight="1">
      <c r="A17" s="40" t="s">
        <v>67</v>
      </c>
      <c r="B17" s="41">
        <v>126.44</v>
      </c>
      <c r="C17" s="40" t="s">
        <v>163</v>
      </c>
      <c r="D17" s="127">
        <v>0</v>
      </c>
      <c r="E17" s="127">
        <v>0</v>
      </c>
      <c r="F17" s="127">
        <v>0</v>
      </c>
      <c r="G17" s="127">
        <v>0</v>
      </c>
      <c r="H17" s="127">
        <v>1</v>
      </c>
      <c r="I17" s="43">
        <v>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29">
        <v>0</v>
      </c>
      <c r="P17" s="124">
        <v>1</v>
      </c>
      <c r="Q17" s="127">
        <v>0</v>
      </c>
      <c r="R17" s="127">
        <v>0</v>
      </c>
      <c r="S17" s="128">
        <v>0</v>
      </c>
      <c r="T17" s="129">
        <v>0</v>
      </c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s="7" customFormat="1" ht="24.95" customHeight="1">
      <c r="A18" s="35" t="s">
        <v>28</v>
      </c>
      <c r="B18" s="36">
        <v>32.86</v>
      </c>
      <c r="C18" s="37" t="s">
        <v>120</v>
      </c>
      <c r="D18" s="123">
        <v>0</v>
      </c>
      <c r="E18" s="123">
        <v>0</v>
      </c>
      <c r="F18" s="123">
        <v>0</v>
      </c>
      <c r="G18" s="123">
        <v>0</v>
      </c>
      <c r="H18" s="123">
        <v>1</v>
      </c>
      <c r="I18" s="38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2">
        <v>0</v>
      </c>
      <c r="P18" s="135">
        <v>1</v>
      </c>
      <c r="Q18" s="136">
        <v>0</v>
      </c>
      <c r="R18" s="136">
        <v>0</v>
      </c>
      <c r="S18" s="121">
        <v>0</v>
      </c>
      <c r="T18" s="122">
        <v>0</v>
      </c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7" customFormat="1" ht="24.95" customHeight="1">
      <c r="A19" s="40" t="s">
        <v>29</v>
      </c>
      <c r="B19" s="41">
        <v>7.23</v>
      </c>
      <c r="C19" s="42" t="s">
        <v>174</v>
      </c>
      <c r="D19" s="123">
        <v>1</v>
      </c>
      <c r="E19" s="127">
        <v>0</v>
      </c>
      <c r="F19" s="127">
        <v>0</v>
      </c>
      <c r="G19" s="127">
        <v>0</v>
      </c>
      <c r="H19" s="127">
        <v>0</v>
      </c>
      <c r="I19" s="43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9">
        <v>0</v>
      </c>
      <c r="P19" s="130">
        <v>1</v>
      </c>
      <c r="Q19" s="127">
        <v>0</v>
      </c>
      <c r="R19" s="127">
        <v>0</v>
      </c>
      <c r="S19" s="128">
        <v>0</v>
      </c>
      <c r="T19" s="129">
        <v>0</v>
      </c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7" customFormat="1" ht="24.95" customHeight="1">
      <c r="A20" s="50" t="s">
        <v>30</v>
      </c>
      <c r="B20" s="36">
        <v>368.48</v>
      </c>
      <c r="C20" s="37" t="s">
        <v>121</v>
      </c>
      <c r="D20" s="123">
        <v>0</v>
      </c>
      <c r="E20" s="123">
        <v>0</v>
      </c>
      <c r="F20" s="123">
        <v>0</v>
      </c>
      <c r="G20" s="123">
        <v>0</v>
      </c>
      <c r="H20" s="123">
        <v>1</v>
      </c>
      <c r="I20" s="53">
        <v>1</v>
      </c>
      <c r="J20" s="123">
        <v>0</v>
      </c>
      <c r="K20" s="131">
        <v>1</v>
      </c>
      <c r="L20" s="123">
        <v>0</v>
      </c>
      <c r="M20" s="123">
        <v>0</v>
      </c>
      <c r="N20" s="123">
        <v>0</v>
      </c>
      <c r="O20" s="126">
        <v>0</v>
      </c>
      <c r="P20" s="132">
        <v>1</v>
      </c>
      <c r="Q20" s="131">
        <v>0</v>
      </c>
      <c r="R20" s="123">
        <v>0</v>
      </c>
      <c r="S20" s="125">
        <v>0</v>
      </c>
      <c r="T20" s="126">
        <v>0</v>
      </c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s="8" customFormat="1" ht="24.95" customHeight="1">
      <c r="A21" s="54" t="s">
        <v>68</v>
      </c>
      <c r="B21" s="41">
        <v>9.5299999999999994</v>
      </c>
      <c r="C21" s="42" t="s">
        <v>288</v>
      </c>
      <c r="D21" s="127">
        <v>0</v>
      </c>
      <c r="E21" s="127">
        <v>0</v>
      </c>
      <c r="F21" s="127">
        <v>0</v>
      </c>
      <c r="G21" s="127">
        <v>0.06</v>
      </c>
      <c r="H21" s="127">
        <v>0.94</v>
      </c>
      <c r="I21" s="43">
        <v>0</v>
      </c>
      <c r="J21" s="127">
        <v>0</v>
      </c>
      <c r="K21" s="127">
        <v>0</v>
      </c>
      <c r="L21" s="55">
        <v>0</v>
      </c>
      <c r="M21" s="127">
        <v>0</v>
      </c>
      <c r="N21" s="127">
        <v>0</v>
      </c>
      <c r="O21" s="129">
        <v>0</v>
      </c>
      <c r="P21" s="130">
        <v>1</v>
      </c>
      <c r="Q21" s="127">
        <v>0</v>
      </c>
      <c r="R21" s="127">
        <v>0</v>
      </c>
      <c r="S21" s="128">
        <v>0</v>
      </c>
      <c r="T21" s="129">
        <v>0</v>
      </c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7" customFormat="1" ht="24.95" customHeight="1">
      <c r="A22" s="35" t="s">
        <v>69</v>
      </c>
      <c r="B22" s="56">
        <v>8.9600000000000009</v>
      </c>
      <c r="C22" s="37" t="s">
        <v>164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38">
        <v>0</v>
      </c>
      <c r="J22" s="123">
        <v>0</v>
      </c>
      <c r="K22" s="57">
        <v>0</v>
      </c>
      <c r="L22" s="123">
        <v>0</v>
      </c>
      <c r="M22" s="123">
        <v>0</v>
      </c>
      <c r="N22" s="123">
        <v>0</v>
      </c>
      <c r="O22" s="126">
        <v>0</v>
      </c>
      <c r="P22" s="124">
        <v>1</v>
      </c>
      <c r="Q22" s="123">
        <v>0</v>
      </c>
      <c r="R22" s="123">
        <v>0</v>
      </c>
      <c r="S22" s="125">
        <v>0</v>
      </c>
      <c r="T22" s="126">
        <v>0</v>
      </c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s="8" customFormat="1" ht="24.95" customHeight="1">
      <c r="A23" s="40" t="s">
        <v>70</v>
      </c>
      <c r="B23" s="41">
        <v>6.04</v>
      </c>
      <c r="C23" s="42" t="s">
        <v>301</v>
      </c>
      <c r="D23" s="127">
        <v>0</v>
      </c>
      <c r="E23" s="127">
        <v>0</v>
      </c>
      <c r="F23" s="127">
        <v>0</v>
      </c>
      <c r="G23" s="127">
        <v>0</v>
      </c>
      <c r="H23" s="123">
        <v>1</v>
      </c>
      <c r="I23" s="43">
        <v>1</v>
      </c>
      <c r="J23" s="127">
        <v>0</v>
      </c>
      <c r="K23" s="127">
        <v>0</v>
      </c>
      <c r="L23" s="127">
        <v>0</v>
      </c>
      <c r="M23" s="127">
        <v>0</v>
      </c>
      <c r="N23" s="127">
        <v>0</v>
      </c>
      <c r="O23" s="129">
        <v>0</v>
      </c>
      <c r="P23" s="130">
        <v>1</v>
      </c>
      <c r="Q23" s="127">
        <v>0</v>
      </c>
      <c r="R23" s="127">
        <v>0</v>
      </c>
      <c r="S23" s="128">
        <v>0</v>
      </c>
      <c r="T23" s="129">
        <v>0</v>
      </c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s="7" customFormat="1" ht="24.95" customHeight="1">
      <c r="A24" s="35" t="s">
        <v>71</v>
      </c>
      <c r="B24" s="56">
        <v>8.89</v>
      </c>
      <c r="C24" s="37" t="s">
        <v>289</v>
      </c>
      <c r="D24" s="123">
        <v>0</v>
      </c>
      <c r="E24" s="131">
        <v>0</v>
      </c>
      <c r="F24" s="131">
        <v>0</v>
      </c>
      <c r="G24" s="123">
        <v>0</v>
      </c>
      <c r="H24" s="123">
        <v>1</v>
      </c>
      <c r="I24" s="38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6">
        <v>0</v>
      </c>
      <c r="P24" s="124">
        <v>1</v>
      </c>
      <c r="Q24" s="123">
        <v>0</v>
      </c>
      <c r="R24" s="123">
        <v>0</v>
      </c>
      <c r="S24" s="125">
        <v>0</v>
      </c>
      <c r="T24" s="126">
        <v>0</v>
      </c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8" customFormat="1" ht="24.95" customHeight="1">
      <c r="A25" s="40" t="s">
        <v>134</v>
      </c>
      <c r="B25" s="41">
        <v>20.25</v>
      </c>
      <c r="C25" s="40" t="s">
        <v>163</v>
      </c>
      <c r="D25" s="127">
        <v>0</v>
      </c>
      <c r="E25" s="127">
        <v>0</v>
      </c>
      <c r="F25" s="127">
        <v>0</v>
      </c>
      <c r="G25" s="127">
        <v>0</v>
      </c>
      <c r="H25" s="127">
        <v>1</v>
      </c>
      <c r="I25" s="43">
        <v>0</v>
      </c>
      <c r="J25" s="127">
        <v>0</v>
      </c>
      <c r="K25" s="127">
        <v>0</v>
      </c>
      <c r="L25" s="127">
        <v>0</v>
      </c>
      <c r="M25" s="127">
        <v>0</v>
      </c>
      <c r="N25" s="127">
        <v>0</v>
      </c>
      <c r="O25" s="129">
        <v>0</v>
      </c>
      <c r="P25" s="130">
        <v>0.57999999999999996</v>
      </c>
      <c r="Q25" s="127">
        <v>0.42</v>
      </c>
      <c r="R25" s="127">
        <v>0</v>
      </c>
      <c r="S25" s="128">
        <v>0</v>
      </c>
      <c r="T25" s="129">
        <v>0</v>
      </c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7" customFormat="1" ht="39" customHeight="1">
      <c r="A26" s="35" t="s">
        <v>31</v>
      </c>
      <c r="B26" s="58">
        <v>5.27</v>
      </c>
      <c r="C26" s="62" t="s">
        <v>302</v>
      </c>
      <c r="D26" s="123">
        <v>0</v>
      </c>
      <c r="E26" s="123">
        <v>0</v>
      </c>
      <c r="F26" s="123">
        <v>0</v>
      </c>
      <c r="G26" s="123">
        <v>0</v>
      </c>
      <c r="H26" s="123">
        <v>0</v>
      </c>
      <c r="I26" s="38">
        <v>0</v>
      </c>
      <c r="J26" s="123">
        <v>0</v>
      </c>
      <c r="K26" s="123">
        <v>0</v>
      </c>
      <c r="L26" s="123">
        <v>0</v>
      </c>
      <c r="M26" s="123">
        <v>0</v>
      </c>
      <c r="N26" s="123">
        <v>0</v>
      </c>
      <c r="O26" s="126">
        <v>0</v>
      </c>
      <c r="P26" s="124">
        <v>1</v>
      </c>
      <c r="Q26" s="123">
        <v>0</v>
      </c>
      <c r="R26" s="123">
        <v>0</v>
      </c>
      <c r="S26" s="125">
        <v>0</v>
      </c>
      <c r="T26" s="126">
        <v>0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8" customFormat="1" ht="24.95" customHeight="1">
      <c r="A27" s="40" t="s">
        <v>72</v>
      </c>
      <c r="B27" s="41">
        <v>13.94</v>
      </c>
      <c r="C27" s="42" t="s">
        <v>165</v>
      </c>
      <c r="D27" s="127">
        <v>0</v>
      </c>
      <c r="E27" s="127">
        <v>0</v>
      </c>
      <c r="F27" s="127">
        <v>0</v>
      </c>
      <c r="G27" s="127">
        <v>0</v>
      </c>
      <c r="H27" s="127">
        <v>0</v>
      </c>
      <c r="I27" s="43">
        <v>0</v>
      </c>
      <c r="J27" s="127">
        <v>0</v>
      </c>
      <c r="K27" s="127">
        <v>0</v>
      </c>
      <c r="L27" s="127">
        <v>0</v>
      </c>
      <c r="M27" s="127">
        <v>0</v>
      </c>
      <c r="N27" s="127">
        <v>0</v>
      </c>
      <c r="O27" s="129">
        <v>0</v>
      </c>
      <c r="P27" s="130">
        <v>1</v>
      </c>
      <c r="Q27" s="127">
        <v>0</v>
      </c>
      <c r="R27" s="127">
        <v>0</v>
      </c>
      <c r="S27" s="128">
        <v>0</v>
      </c>
      <c r="T27" s="129">
        <v>0</v>
      </c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7" customFormat="1" ht="24.95" customHeight="1">
      <c r="A28" s="35" t="s">
        <v>73</v>
      </c>
      <c r="B28" s="36">
        <v>14.1</v>
      </c>
      <c r="C28" s="52" t="s">
        <v>165</v>
      </c>
      <c r="D28" s="123">
        <v>0</v>
      </c>
      <c r="E28" s="123">
        <v>0</v>
      </c>
      <c r="F28" s="123">
        <v>0</v>
      </c>
      <c r="G28" s="123">
        <v>0</v>
      </c>
      <c r="H28" s="123">
        <v>0</v>
      </c>
      <c r="I28" s="38">
        <v>0</v>
      </c>
      <c r="J28" s="123">
        <v>0</v>
      </c>
      <c r="K28" s="123">
        <v>0</v>
      </c>
      <c r="L28" s="123">
        <v>0</v>
      </c>
      <c r="M28" s="123">
        <v>0</v>
      </c>
      <c r="N28" s="123">
        <v>0</v>
      </c>
      <c r="O28" s="126">
        <v>0</v>
      </c>
      <c r="P28" s="124">
        <v>1</v>
      </c>
      <c r="Q28" s="123">
        <v>0</v>
      </c>
      <c r="R28" s="123">
        <v>0</v>
      </c>
      <c r="S28" s="125">
        <v>0</v>
      </c>
      <c r="T28" s="126">
        <v>0</v>
      </c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84" customFormat="1" ht="24.95" customHeight="1">
      <c r="A29" s="40" t="s">
        <v>74</v>
      </c>
      <c r="B29" s="41">
        <v>5.03</v>
      </c>
      <c r="C29" s="42" t="s">
        <v>303</v>
      </c>
      <c r="D29" s="127">
        <v>0</v>
      </c>
      <c r="E29" s="127">
        <v>0</v>
      </c>
      <c r="F29" s="127">
        <v>0</v>
      </c>
      <c r="G29" s="127">
        <v>0</v>
      </c>
      <c r="H29" s="127">
        <v>1</v>
      </c>
      <c r="I29" s="43">
        <v>0</v>
      </c>
      <c r="J29" s="127">
        <v>0</v>
      </c>
      <c r="K29" s="127">
        <v>0</v>
      </c>
      <c r="L29" s="127">
        <v>0</v>
      </c>
      <c r="M29" s="127">
        <v>0</v>
      </c>
      <c r="N29" s="127">
        <v>0</v>
      </c>
      <c r="O29" s="129">
        <v>0</v>
      </c>
      <c r="P29" s="130">
        <v>1</v>
      </c>
      <c r="Q29" s="127">
        <v>0</v>
      </c>
      <c r="R29" s="127">
        <v>0</v>
      </c>
      <c r="S29" s="128">
        <v>0</v>
      </c>
      <c r="T29" s="129">
        <v>0</v>
      </c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</row>
    <row r="30" spans="1:38" s="22" customFormat="1" ht="24.95" customHeight="1">
      <c r="A30" s="35" t="s">
        <v>110</v>
      </c>
      <c r="B30" s="51">
        <v>1005.52</v>
      </c>
      <c r="C30" s="37" t="s">
        <v>292</v>
      </c>
      <c r="D30" s="131">
        <v>0</v>
      </c>
      <c r="E30" s="131">
        <v>0</v>
      </c>
      <c r="F30" s="131">
        <v>0</v>
      </c>
      <c r="G30" s="131">
        <v>0</v>
      </c>
      <c r="H30" s="131">
        <v>1</v>
      </c>
      <c r="I30" s="53">
        <v>1</v>
      </c>
      <c r="J30" s="131">
        <v>0</v>
      </c>
      <c r="K30" s="131">
        <v>0</v>
      </c>
      <c r="L30" s="131">
        <v>0</v>
      </c>
      <c r="M30" s="131">
        <v>0</v>
      </c>
      <c r="N30" s="131">
        <v>0</v>
      </c>
      <c r="O30" s="134">
        <v>0</v>
      </c>
      <c r="P30" s="132">
        <v>1</v>
      </c>
      <c r="Q30" s="131">
        <v>0</v>
      </c>
      <c r="R30" s="131">
        <v>0</v>
      </c>
      <c r="S30" s="133">
        <v>0</v>
      </c>
      <c r="T30" s="134">
        <v>0</v>
      </c>
      <c r="U30" s="25"/>
    </row>
    <row r="31" spans="1:38" s="8" customFormat="1" ht="24.95" customHeight="1">
      <c r="A31" s="40" t="s">
        <v>32</v>
      </c>
      <c r="B31" s="41">
        <v>6.76</v>
      </c>
      <c r="C31" s="42" t="s">
        <v>304</v>
      </c>
      <c r="D31" s="127">
        <v>0</v>
      </c>
      <c r="E31" s="127">
        <v>0</v>
      </c>
      <c r="F31" s="127">
        <v>0</v>
      </c>
      <c r="G31" s="127">
        <v>0</v>
      </c>
      <c r="H31" s="127">
        <v>0</v>
      </c>
      <c r="I31" s="123">
        <v>0</v>
      </c>
      <c r="J31" s="123">
        <v>0</v>
      </c>
      <c r="K31" s="127">
        <v>0</v>
      </c>
      <c r="L31" s="127">
        <v>0</v>
      </c>
      <c r="M31" s="127">
        <v>0</v>
      </c>
      <c r="N31" s="127">
        <v>0</v>
      </c>
      <c r="O31" s="129">
        <v>1</v>
      </c>
      <c r="P31" s="130">
        <v>1</v>
      </c>
      <c r="Q31" s="127">
        <v>0</v>
      </c>
      <c r="R31" s="127">
        <v>0</v>
      </c>
      <c r="S31" s="128">
        <v>0</v>
      </c>
      <c r="T31" s="129">
        <v>1</v>
      </c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s="22" customFormat="1" ht="24.95" customHeight="1">
      <c r="A32" s="35" t="s">
        <v>33</v>
      </c>
      <c r="B32" s="58">
        <v>34.82</v>
      </c>
      <c r="C32" s="52" t="s">
        <v>173</v>
      </c>
      <c r="D32" s="131">
        <v>0</v>
      </c>
      <c r="E32" s="131">
        <v>0</v>
      </c>
      <c r="F32" s="131">
        <v>0</v>
      </c>
      <c r="G32" s="131">
        <v>0</v>
      </c>
      <c r="H32" s="131">
        <v>0</v>
      </c>
      <c r="I32" s="53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4">
        <v>0</v>
      </c>
      <c r="P32" s="132">
        <v>1</v>
      </c>
      <c r="Q32" s="131">
        <v>0</v>
      </c>
      <c r="R32" s="131">
        <v>0</v>
      </c>
      <c r="S32" s="133">
        <v>0</v>
      </c>
      <c r="T32" s="134">
        <v>0</v>
      </c>
    </row>
    <row r="33" spans="1:38" s="8" customFormat="1" ht="24.95" customHeight="1">
      <c r="A33" s="40" t="s">
        <v>75</v>
      </c>
      <c r="B33" s="41">
        <v>16.45</v>
      </c>
      <c r="C33" s="40" t="s">
        <v>163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43">
        <v>0</v>
      </c>
      <c r="J33" s="127">
        <v>0</v>
      </c>
      <c r="K33" s="127">
        <v>0</v>
      </c>
      <c r="L33" s="127">
        <v>0</v>
      </c>
      <c r="M33" s="127">
        <v>0</v>
      </c>
      <c r="N33" s="127">
        <v>0</v>
      </c>
      <c r="O33" s="129">
        <v>0</v>
      </c>
      <c r="P33" s="130">
        <v>1</v>
      </c>
      <c r="Q33" s="127">
        <v>0</v>
      </c>
      <c r="R33" s="127">
        <v>0</v>
      </c>
      <c r="S33" s="128">
        <v>0</v>
      </c>
      <c r="T33" s="129">
        <v>0</v>
      </c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2" customFormat="1" ht="24.95" customHeight="1">
      <c r="A34" s="35" t="s">
        <v>2</v>
      </c>
      <c r="B34" s="58">
        <v>165.87</v>
      </c>
      <c r="C34" s="52" t="s">
        <v>120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53">
        <v>0</v>
      </c>
      <c r="J34" s="131">
        <v>0</v>
      </c>
      <c r="K34" s="131">
        <v>0</v>
      </c>
      <c r="L34" s="123">
        <v>1</v>
      </c>
      <c r="M34" s="131">
        <v>0</v>
      </c>
      <c r="N34" s="131">
        <v>0</v>
      </c>
      <c r="O34" s="134">
        <v>0</v>
      </c>
      <c r="P34" s="124">
        <v>1</v>
      </c>
      <c r="Q34" s="131">
        <v>0</v>
      </c>
      <c r="R34" s="131">
        <v>0</v>
      </c>
      <c r="S34" s="133">
        <v>0</v>
      </c>
      <c r="T34" s="134">
        <v>0</v>
      </c>
    </row>
    <row r="35" spans="1:38" s="8" customFormat="1" ht="24.95" customHeight="1">
      <c r="A35" s="40" t="s">
        <v>34</v>
      </c>
      <c r="B35" s="41">
        <v>95.87</v>
      </c>
      <c r="C35" s="42" t="s">
        <v>122</v>
      </c>
      <c r="D35" s="127">
        <v>0</v>
      </c>
      <c r="E35" s="127">
        <v>0</v>
      </c>
      <c r="F35" s="127">
        <v>0</v>
      </c>
      <c r="G35" s="127">
        <v>0</v>
      </c>
      <c r="H35" s="127">
        <v>1</v>
      </c>
      <c r="I35" s="43">
        <v>1</v>
      </c>
      <c r="J35" s="127">
        <v>0</v>
      </c>
      <c r="K35" s="127">
        <v>0</v>
      </c>
      <c r="L35" s="127">
        <v>0</v>
      </c>
      <c r="M35" s="127">
        <v>0</v>
      </c>
      <c r="N35" s="127">
        <v>0</v>
      </c>
      <c r="O35" s="129">
        <v>0</v>
      </c>
      <c r="P35" s="130">
        <v>1</v>
      </c>
      <c r="Q35" s="127">
        <v>0</v>
      </c>
      <c r="R35" s="127">
        <v>0</v>
      </c>
      <c r="S35" s="128">
        <v>0</v>
      </c>
      <c r="T35" s="129">
        <v>0</v>
      </c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39" customFormat="1" ht="24.95" customHeight="1">
      <c r="A36" s="35" t="s">
        <v>35</v>
      </c>
      <c r="B36" s="36">
        <v>7.17</v>
      </c>
      <c r="C36" s="37" t="s">
        <v>123</v>
      </c>
      <c r="D36" s="123">
        <v>1</v>
      </c>
      <c r="E36" s="123">
        <v>0</v>
      </c>
      <c r="F36" s="123">
        <v>0</v>
      </c>
      <c r="G36" s="123">
        <v>0</v>
      </c>
      <c r="H36" s="123">
        <v>0</v>
      </c>
      <c r="I36" s="38">
        <v>0</v>
      </c>
      <c r="J36" s="123">
        <v>0</v>
      </c>
      <c r="K36" s="123">
        <v>0</v>
      </c>
      <c r="L36" s="123">
        <v>0</v>
      </c>
      <c r="M36" s="123">
        <v>0</v>
      </c>
      <c r="N36" s="123">
        <v>0</v>
      </c>
      <c r="O36" s="126">
        <v>0</v>
      </c>
      <c r="P36" s="124">
        <v>1</v>
      </c>
      <c r="Q36" s="123">
        <v>0</v>
      </c>
      <c r="R36" s="123">
        <v>0</v>
      </c>
      <c r="S36" s="133">
        <v>0</v>
      </c>
      <c r="T36" s="126">
        <v>0</v>
      </c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</row>
    <row r="37" spans="1:38" s="8" customFormat="1" ht="24.95" customHeight="1">
      <c r="A37" s="40" t="s">
        <v>36</v>
      </c>
      <c r="B37" s="41">
        <v>11.78</v>
      </c>
      <c r="C37" s="42" t="s">
        <v>290</v>
      </c>
      <c r="D37" s="127">
        <v>0</v>
      </c>
      <c r="E37" s="127">
        <v>0</v>
      </c>
      <c r="F37" s="127">
        <v>0</v>
      </c>
      <c r="G37" s="127">
        <v>0</v>
      </c>
      <c r="H37" s="127">
        <v>1</v>
      </c>
      <c r="I37" s="43">
        <v>0</v>
      </c>
      <c r="J37" s="127">
        <v>0</v>
      </c>
      <c r="K37" s="127">
        <v>0</v>
      </c>
      <c r="L37" s="127">
        <v>0</v>
      </c>
      <c r="M37" s="127">
        <v>0</v>
      </c>
      <c r="N37" s="127">
        <v>0</v>
      </c>
      <c r="O37" s="129">
        <v>0</v>
      </c>
      <c r="P37" s="130">
        <v>1</v>
      </c>
      <c r="Q37" s="127">
        <v>0</v>
      </c>
      <c r="R37" s="127">
        <v>0</v>
      </c>
      <c r="S37" s="128">
        <v>0</v>
      </c>
      <c r="T37" s="129">
        <v>0</v>
      </c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7" customFormat="1" ht="44.25" customHeight="1">
      <c r="A38" s="35" t="s">
        <v>37</v>
      </c>
      <c r="B38" s="36">
        <v>68.040000000000006</v>
      </c>
      <c r="C38" s="62" t="s">
        <v>291</v>
      </c>
      <c r="D38" s="123">
        <v>1</v>
      </c>
      <c r="E38" s="123">
        <v>0</v>
      </c>
      <c r="F38" s="123">
        <v>0</v>
      </c>
      <c r="G38" s="123">
        <v>0</v>
      </c>
      <c r="H38" s="123">
        <v>0</v>
      </c>
      <c r="I38" s="38">
        <v>0</v>
      </c>
      <c r="J38" s="123">
        <v>0</v>
      </c>
      <c r="K38" s="123">
        <v>0</v>
      </c>
      <c r="L38" s="123">
        <v>0</v>
      </c>
      <c r="M38" s="123">
        <v>0</v>
      </c>
      <c r="N38" s="123">
        <v>0</v>
      </c>
      <c r="O38" s="126">
        <v>0</v>
      </c>
      <c r="P38" s="124">
        <v>1</v>
      </c>
      <c r="Q38" s="123">
        <v>0</v>
      </c>
      <c r="R38" s="123">
        <v>0</v>
      </c>
      <c r="S38" s="125">
        <v>0</v>
      </c>
      <c r="T38" s="126">
        <v>0</v>
      </c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8" customFormat="1" ht="24.95" customHeight="1">
      <c r="A39" s="40" t="s">
        <v>13</v>
      </c>
      <c r="B39" s="41">
        <v>18.63</v>
      </c>
      <c r="C39" s="42" t="s">
        <v>166</v>
      </c>
      <c r="D39" s="127">
        <v>1</v>
      </c>
      <c r="E39" s="127">
        <v>0</v>
      </c>
      <c r="F39" s="127">
        <v>0</v>
      </c>
      <c r="G39" s="127">
        <v>0</v>
      </c>
      <c r="H39" s="127">
        <v>0</v>
      </c>
      <c r="I39" s="43">
        <v>0</v>
      </c>
      <c r="J39" s="127">
        <v>0</v>
      </c>
      <c r="K39" s="127">
        <v>0</v>
      </c>
      <c r="L39" s="127">
        <v>0</v>
      </c>
      <c r="M39" s="127">
        <v>0</v>
      </c>
      <c r="N39" s="127">
        <v>0</v>
      </c>
      <c r="O39" s="129">
        <v>0</v>
      </c>
      <c r="P39" s="130">
        <v>1</v>
      </c>
      <c r="Q39" s="127">
        <v>0</v>
      </c>
      <c r="R39" s="127">
        <v>0</v>
      </c>
      <c r="S39" s="128">
        <v>0</v>
      </c>
      <c r="T39" s="129">
        <v>0</v>
      </c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7" customFormat="1" ht="24.95" customHeight="1">
      <c r="A40" s="35" t="s">
        <v>38</v>
      </c>
      <c r="B40" s="36">
        <v>76.39</v>
      </c>
      <c r="C40" s="37" t="s">
        <v>292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53">
        <v>1</v>
      </c>
      <c r="J40" s="131">
        <v>0</v>
      </c>
      <c r="K40" s="131">
        <v>0</v>
      </c>
      <c r="L40" s="131">
        <v>0</v>
      </c>
      <c r="M40" s="131">
        <v>0</v>
      </c>
      <c r="N40" s="131">
        <v>0</v>
      </c>
      <c r="O40" s="134">
        <v>0</v>
      </c>
      <c r="P40" s="132">
        <v>0</v>
      </c>
      <c r="Q40" s="131">
        <v>1</v>
      </c>
      <c r="R40" s="131">
        <v>0</v>
      </c>
      <c r="S40" s="133">
        <v>0</v>
      </c>
      <c r="T40" s="134">
        <v>0</v>
      </c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8" customFormat="1" ht="24.95" customHeight="1">
      <c r="A41" s="40" t="s">
        <v>39</v>
      </c>
      <c r="B41" s="41">
        <v>3.83</v>
      </c>
      <c r="C41" s="42" t="s">
        <v>290</v>
      </c>
      <c r="D41" s="127">
        <v>0</v>
      </c>
      <c r="E41" s="127">
        <v>0</v>
      </c>
      <c r="F41" s="127">
        <v>0</v>
      </c>
      <c r="G41" s="127">
        <v>0</v>
      </c>
      <c r="H41" s="127">
        <v>1</v>
      </c>
      <c r="I41" s="43">
        <v>0</v>
      </c>
      <c r="J41" s="127">
        <v>0</v>
      </c>
      <c r="K41" s="127">
        <v>0</v>
      </c>
      <c r="L41" s="127">
        <v>0</v>
      </c>
      <c r="M41" s="127">
        <v>0</v>
      </c>
      <c r="N41" s="127">
        <v>0</v>
      </c>
      <c r="O41" s="129">
        <v>0</v>
      </c>
      <c r="P41" s="130">
        <v>1</v>
      </c>
      <c r="Q41" s="127">
        <v>0</v>
      </c>
      <c r="R41" s="127">
        <v>0</v>
      </c>
      <c r="S41" s="128">
        <v>0</v>
      </c>
      <c r="T41" s="129">
        <v>0</v>
      </c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7" customFormat="1" ht="24.95" customHeight="1">
      <c r="A42" s="35" t="s">
        <v>76</v>
      </c>
      <c r="B42" s="36">
        <v>190.69</v>
      </c>
      <c r="C42" s="37" t="s">
        <v>124</v>
      </c>
      <c r="D42" s="123">
        <v>0</v>
      </c>
      <c r="E42" s="123">
        <v>0</v>
      </c>
      <c r="F42" s="123">
        <v>0</v>
      </c>
      <c r="G42" s="123">
        <v>0</v>
      </c>
      <c r="H42" s="123">
        <v>0</v>
      </c>
      <c r="I42" s="38">
        <v>0</v>
      </c>
      <c r="J42" s="123">
        <v>0</v>
      </c>
      <c r="K42" s="123">
        <v>0</v>
      </c>
      <c r="L42" s="123">
        <v>0</v>
      </c>
      <c r="M42" s="123">
        <v>0</v>
      </c>
      <c r="N42" s="123">
        <v>0</v>
      </c>
      <c r="O42" s="126">
        <v>0</v>
      </c>
      <c r="P42" s="124">
        <v>1</v>
      </c>
      <c r="Q42" s="123">
        <v>0</v>
      </c>
      <c r="R42" s="123">
        <v>0</v>
      </c>
      <c r="S42" s="125">
        <v>0</v>
      </c>
      <c r="T42" s="126">
        <v>0</v>
      </c>
    </row>
    <row r="43" spans="1:38" s="8" customFormat="1" ht="24.95" customHeight="1">
      <c r="A43" s="40" t="s">
        <v>77</v>
      </c>
      <c r="B43" s="41">
        <v>2.8</v>
      </c>
      <c r="C43" s="42" t="s">
        <v>305</v>
      </c>
      <c r="D43" s="127">
        <v>0</v>
      </c>
      <c r="E43" s="127">
        <v>0</v>
      </c>
      <c r="F43" s="127">
        <v>0</v>
      </c>
      <c r="G43" s="127">
        <v>0</v>
      </c>
      <c r="H43" s="127">
        <v>1</v>
      </c>
      <c r="I43" s="43">
        <v>0</v>
      </c>
      <c r="J43" s="127">
        <v>0</v>
      </c>
      <c r="K43" s="127">
        <v>0</v>
      </c>
      <c r="L43" s="127">
        <v>0</v>
      </c>
      <c r="M43" s="127">
        <v>0</v>
      </c>
      <c r="N43" s="127">
        <v>0</v>
      </c>
      <c r="O43" s="129">
        <v>0</v>
      </c>
      <c r="P43" s="130">
        <v>0</v>
      </c>
      <c r="Q43" s="127">
        <v>0</v>
      </c>
      <c r="R43" s="127">
        <v>1</v>
      </c>
      <c r="S43" s="128">
        <v>0</v>
      </c>
      <c r="T43" s="129">
        <v>0</v>
      </c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7" customFormat="1" ht="24.95" customHeight="1">
      <c r="A44" s="35" t="s">
        <v>40</v>
      </c>
      <c r="B44" s="56">
        <v>174.34</v>
      </c>
      <c r="C44" s="37" t="s">
        <v>116</v>
      </c>
      <c r="D44" s="131">
        <v>0</v>
      </c>
      <c r="E44" s="131">
        <v>0</v>
      </c>
      <c r="F44" s="123">
        <v>0</v>
      </c>
      <c r="G44" s="123">
        <v>0</v>
      </c>
      <c r="H44" s="123">
        <v>0</v>
      </c>
      <c r="I44" s="38">
        <v>0</v>
      </c>
      <c r="J44" s="123">
        <v>0</v>
      </c>
      <c r="K44" s="123">
        <v>0</v>
      </c>
      <c r="L44" s="123">
        <v>0</v>
      </c>
      <c r="M44" s="123">
        <v>0</v>
      </c>
      <c r="N44" s="123">
        <v>0</v>
      </c>
      <c r="O44" s="126">
        <v>0</v>
      </c>
      <c r="P44" s="124">
        <v>1</v>
      </c>
      <c r="Q44" s="131">
        <v>0</v>
      </c>
      <c r="R44" s="123">
        <v>0</v>
      </c>
      <c r="S44" s="125">
        <v>0</v>
      </c>
      <c r="T44" s="126">
        <v>0</v>
      </c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8" customFormat="1" ht="24.95" customHeight="1">
      <c r="A45" s="40" t="s">
        <v>41</v>
      </c>
      <c r="B45" s="41">
        <v>28.59</v>
      </c>
      <c r="C45" s="59" t="s">
        <v>306</v>
      </c>
      <c r="D45" s="127">
        <v>0</v>
      </c>
      <c r="E45" s="127">
        <v>0</v>
      </c>
      <c r="F45" s="127">
        <v>0</v>
      </c>
      <c r="G45" s="127">
        <v>0</v>
      </c>
      <c r="H45" s="127">
        <v>0</v>
      </c>
      <c r="I45" s="43">
        <v>0</v>
      </c>
      <c r="J45" s="127">
        <v>0</v>
      </c>
      <c r="K45" s="127">
        <v>0</v>
      </c>
      <c r="L45" s="127">
        <v>0</v>
      </c>
      <c r="M45" s="127">
        <v>0</v>
      </c>
      <c r="N45" s="127">
        <v>0</v>
      </c>
      <c r="O45" s="129">
        <v>0</v>
      </c>
      <c r="P45" s="130">
        <v>1</v>
      </c>
      <c r="Q45" s="127">
        <v>0</v>
      </c>
      <c r="R45" s="127">
        <v>0</v>
      </c>
      <c r="S45" s="128">
        <v>0</v>
      </c>
      <c r="T45" s="129">
        <v>0</v>
      </c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7" customFormat="1" ht="24.95" customHeight="1">
      <c r="A46" s="35" t="s">
        <v>42</v>
      </c>
      <c r="B46" s="36">
        <v>106.67</v>
      </c>
      <c r="C46" s="37" t="s">
        <v>120</v>
      </c>
      <c r="D46" s="123">
        <v>0</v>
      </c>
      <c r="E46" s="123">
        <v>0</v>
      </c>
      <c r="F46" s="123">
        <v>0</v>
      </c>
      <c r="G46" s="123">
        <v>0</v>
      </c>
      <c r="H46" s="123">
        <v>0</v>
      </c>
      <c r="I46" s="38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6">
        <v>0</v>
      </c>
      <c r="P46" s="124">
        <v>1</v>
      </c>
      <c r="Q46" s="123">
        <v>0</v>
      </c>
      <c r="R46" s="123">
        <v>0</v>
      </c>
      <c r="S46" s="125">
        <v>0</v>
      </c>
      <c r="T46" s="126">
        <v>0</v>
      </c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8" customFormat="1" ht="24.95" customHeight="1">
      <c r="A47" s="40" t="s">
        <v>43</v>
      </c>
      <c r="B47" s="41">
        <v>12.21</v>
      </c>
      <c r="C47" s="42" t="s">
        <v>304</v>
      </c>
      <c r="D47" s="127">
        <v>0</v>
      </c>
      <c r="E47" s="127">
        <v>0</v>
      </c>
      <c r="F47" s="127">
        <v>0</v>
      </c>
      <c r="G47" s="127">
        <v>0</v>
      </c>
      <c r="H47" s="127">
        <v>0</v>
      </c>
      <c r="I47" s="43">
        <v>0</v>
      </c>
      <c r="J47" s="127">
        <v>0</v>
      </c>
      <c r="K47" s="127">
        <v>0</v>
      </c>
      <c r="L47" s="127">
        <v>0</v>
      </c>
      <c r="M47" s="127">
        <v>0</v>
      </c>
      <c r="N47" s="127">
        <v>0</v>
      </c>
      <c r="O47" s="129">
        <v>1</v>
      </c>
      <c r="P47" s="130">
        <v>1</v>
      </c>
      <c r="Q47" s="127">
        <v>0</v>
      </c>
      <c r="R47" s="127">
        <v>0</v>
      </c>
      <c r="S47" s="128">
        <v>0</v>
      </c>
      <c r="T47" s="129">
        <v>1</v>
      </c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2" customFormat="1" ht="24.95" customHeight="1">
      <c r="A48" s="35" t="s">
        <v>93</v>
      </c>
      <c r="B48" s="58">
        <v>154.91</v>
      </c>
      <c r="C48" s="52" t="s">
        <v>293</v>
      </c>
      <c r="D48" s="131">
        <v>0</v>
      </c>
      <c r="E48" s="131">
        <v>0</v>
      </c>
      <c r="F48" s="131">
        <v>0</v>
      </c>
      <c r="G48" s="131">
        <v>0</v>
      </c>
      <c r="H48" s="131">
        <v>1</v>
      </c>
      <c r="I48" s="53">
        <v>1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4">
        <v>0</v>
      </c>
      <c r="P48" s="132">
        <v>0</v>
      </c>
      <c r="Q48" s="131">
        <v>0</v>
      </c>
      <c r="R48" s="131">
        <v>1</v>
      </c>
      <c r="S48" s="133">
        <v>0</v>
      </c>
      <c r="T48" s="134">
        <v>0</v>
      </c>
    </row>
    <row r="49" spans="1:38" s="8" customFormat="1" ht="24.95" customHeight="1">
      <c r="A49" s="40" t="s">
        <v>44</v>
      </c>
      <c r="B49" s="41">
        <v>15.48</v>
      </c>
      <c r="C49" s="42" t="s">
        <v>116</v>
      </c>
      <c r="D49" s="127">
        <v>0</v>
      </c>
      <c r="E49" s="127">
        <v>0</v>
      </c>
      <c r="F49" s="127">
        <v>0</v>
      </c>
      <c r="G49" s="127">
        <v>0</v>
      </c>
      <c r="H49" s="127">
        <v>1</v>
      </c>
      <c r="I49" s="43">
        <v>1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9">
        <v>0</v>
      </c>
      <c r="P49" s="130">
        <v>0.5</v>
      </c>
      <c r="Q49" s="127">
        <v>0.5</v>
      </c>
      <c r="R49" s="127">
        <v>0</v>
      </c>
      <c r="S49" s="128">
        <v>0</v>
      </c>
      <c r="T49" s="129">
        <v>0</v>
      </c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7" customFormat="1" ht="24.95" customHeight="1">
      <c r="A50" s="35" t="s">
        <v>45</v>
      </c>
      <c r="B50" s="60">
        <v>17.32</v>
      </c>
      <c r="C50" s="37" t="s">
        <v>169</v>
      </c>
      <c r="D50" s="123">
        <v>0</v>
      </c>
      <c r="E50" s="123">
        <v>0</v>
      </c>
      <c r="F50" s="123">
        <v>0</v>
      </c>
      <c r="G50" s="123">
        <v>0</v>
      </c>
      <c r="H50" s="123">
        <v>1</v>
      </c>
      <c r="I50" s="38">
        <v>0</v>
      </c>
      <c r="J50" s="123">
        <v>0</v>
      </c>
      <c r="K50" s="123">
        <v>0</v>
      </c>
      <c r="L50" s="123">
        <v>0</v>
      </c>
      <c r="M50" s="123">
        <v>0</v>
      </c>
      <c r="N50" s="123">
        <v>0</v>
      </c>
      <c r="O50" s="126">
        <v>0</v>
      </c>
      <c r="P50" s="124">
        <v>1</v>
      </c>
      <c r="Q50" s="123">
        <v>0</v>
      </c>
      <c r="R50" s="123">
        <v>0</v>
      </c>
      <c r="S50" s="125">
        <v>0</v>
      </c>
      <c r="T50" s="126">
        <v>0</v>
      </c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8" customFormat="1" ht="24.95" customHeight="1">
      <c r="A51" s="40" t="s">
        <v>46</v>
      </c>
      <c r="B51" s="41">
        <v>8.67</v>
      </c>
      <c r="C51" s="42" t="s">
        <v>127</v>
      </c>
      <c r="D51" s="127">
        <v>1</v>
      </c>
      <c r="E51" s="127">
        <v>0</v>
      </c>
      <c r="F51" s="127">
        <v>0</v>
      </c>
      <c r="G51" s="127">
        <v>0</v>
      </c>
      <c r="H51" s="127">
        <v>0</v>
      </c>
      <c r="I51" s="43">
        <v>0</v>
      </c>
      <c r="J51" s="127">
        <v>0</v>
      </c>
      <c r="K51" s="127">
        <v>0</v>
      </c>
      <c r="L51" s="127">
        <v>0</v>
      </c>
      <c r="M51" s="127">
        <v>0</v>
      </c>
      <c r="N51" s="127">
        <v>0</v>
      </c>
      <c r="O51" s="129">
        <v>0</v>
      </c>
      <c r="P51" s="130">
        <v>1</v>
      </c>
      <c r="Q51" s="127">
        <v>0</v>
      </c>
      <c r="R51" s="127">
        <v>0</v>
      </c>
      <c r="S51" s="128">
        <v>0</v>
      </c>
      <c r="T51" s="129">
        <v>0</v>
      </c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9" customFormat="1" ht="24.95" customHeight="1">
      <c r="A52" s="61" t="s">
        <v>3</v>
      </c>
      <c r="B52" s="60">
        <v>124.37</v>
      </c>
      <c r="C52" s="62" t="s">
        <v>293</v>
      </c>
      <c r="D52" s="123">
        <v>0</v>
      </c>
      <c r="E52" s="123">
        <v>0</v>
      </c>
      <c r="F52" s="123">
        <v>0</v>
      </c>
      <c r="G52" s="123">
        <v>0</v>
      </c>
      <c r="H52" s="123">
        <v>0</v>
      </c>
      <c r="I52" s="38">
        <v>0</v>
      </c>
      <c r="J52" s="123">
        <v>0</v>
      </c>
      <c r="K52" s="131">
        <v>0</v>
      </c>
      <c r="L52" s="131">
        <v>0</v>
      </c>
      <c r="M52" s="131">
        <v>0</v>
      </c>
      <c r="N52" s="131">
        <v>0</v>
      </c>
      <c r="O52" s="126">
        <v>0</v>
      </c>
      <c r="P52" s="124">
        <v>0</v>
      </c>
      <c r="Q52" s="123">
        <v>0</v>
      </c>
      <c r="R52" s="123">
        <v>1</v>
      </c>
      <c r="S52" s="125">
        <v>0</v>
      </c>
      <c r="T52" s="126">
        <v>0</v>
      </c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</row>
    <row r="53" spans="1:38" s="85" customFormat="1" ht="24.95" customHeight="1">
      <c r="A53" s="54" t="s">
        <v>4</v>
      </c>
      <c r="B53" s="65">
        <v>477.81</v>
      </c>
      <c r="C53" s="59" t="s">
        <v>307</v>
      </c>
      <c r="D53" s="127">
        <v>0</v>
      </c>
      <c r="E53" s="127">
        <v>0</v>
      </c>
      <c r="F53" s="127">
        <v>0</v>
      </c>
      <c r="G53" s="127">
        <v>0</v>
      </c>
      <c r="H53" s="127">
        <v>0</v>
      </c>
      <c r="I53" s="43">
        <v>0</v>
      </c>
      <c r="J53" s="127">
        <v>0</v>
      </c>
      <c r="K53" s="127">
        <v>0</v>
      </c>
      <c r="L53" s="127">
        <v>0</v>
      </c>
      <c r="M53" s="127">
        <v>0</v>
      </c>
      <c r="N53" s="127">
        <v>0</v>
      </c>
      <c r="O53" s="129">
        <v>0</v>
      </c>
      <c r="P53" s="124">
        <v>0.5</v>
      </c>
      <c r="Q53" s="123">
        <v>0</v>
      </c>
      <c r="R53" s="123">
        <v>0.5</v>
      </c>
      <c r="S53" s="128">
        <v>0</v>
      </c>
      <c r="T53" s="129">
        <v>0</v>
      </c>
      <c r="U53" s="87"/>
      <c r="V53" s="87"/>
      <c r="W53" s="87"/>
      <c r="X53" s="87"/>
      <c r="Y53" s="87">
        <v>8</v>
      </c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</row>
    <row r="54" spans="1:38" s="7" customFormat="1" ht="24.95" customHeight="1">
      <c r="A54" s="61" t="s">
        <v>5</v>
      </c>
      <c r="B54" s="51">
        <v>130.69</v>
      </c>
      <c r="C54" s="62" t="s">
        <v>287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53">
        <v>0</v>
      </c>
      <c r="J54" s="131">
        <v>0</v>
      </c>
      <c r="K54" s="131">
        <v>0</v>
      </c>
      <c r="L54" s="131">
        <v>0</v>
      </c>
      <c r="M54" s="131">
        <v>0</v>
      </c>
      <c r="N54" s="131">
        <v>0</v>
      </c>
      <c r="O54" s="134">
        <v>0</v>
      </c>
      <c r="P54" s="132">
        <v>0</v>
      </c>
      <c r="Q54" s="131">
        <v>0</v>
      </c>
      <c r="R54" s="131">
        <v>0</v>
      </c>
      <c r="S54" s="133">
        <v>1</v>
      </c>
      <c r="T54" s="134">
        <v>0</v>
      </c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8" customFormat="1" ht="24.95" customHeight="1">
      <c r="A55" s="40" t="s">
        <v>78</v>
      </c>
      <c r="B55" s="41">
        <v>921.45</v>
      </c>
      <c r="C55" s="42" t="s">
        <v>125</v>
      </c>
      <c r="D55" s="127">
        <v>0</v>
      </c>
      <c r="E55" s="127">
        <v>0</v>
      </c>
      <c r="F55" s="127">
        <v>0</v>
      </c>
      <c r="G55" s="127">
        <v>0</v>
      </c>
      <c r="H55" s="127">
        <v>0</v>
      </c>
      <c r="I55" s="43">
        <v>0</v>
      </c>
      <c r="J55" s="127">
        <v>0</v>
      </c>
      <c r="K55" s="127">
        <v>0</v>
      </c>
      <c r="L55" s="123">
        <v>0</v>
      </c>
      <c r="M55" s="127">
        <v>0</v>
      </c>
      <c r="N55" s="127">
        <v>0</v>
      </c>
      <c r="O55" s="129">
        <v>0</v>
      </c>
      <c r="P55" s="130">
        <v>1</v>
      </c>
      <c r="Q55" s="127">
        <v>0</v>
      </c>
      <c r="R55" s="127">
        <v>0</v>
      </c>
      <c r="S55" s="128">
        <v>0</v>
      </c>
      <c r="T55" s="129">
        <v>0</v>
      </c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7" customFormat="1" ht="24.95" customHeight="1">
      <c r="A56" s="61" t="s">
        <v>47</v>
      </c>
      <c r="B56" s="56">
        <v>29.62</v>
      </c>
      <c r="C56" s="80" t="s">
        <v>308</v>
      </c>
      <c r="D56" s="123">
        <v>0</v>
      </c>
      <c r="E56" s="123">
        <v>0</v>
      </c>
      <c r="F56" s="123">
        <v>0</v>
      </c>
      <c r="G56" s="123">
        <v>0</v>
      </c>
      <c r="H56" s="123">
        <v>0</v>
      </c>
      <c r="I56" s="38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6">
        <v>1</v>
      </c>
      <c r="P56" s="124">
        <v>0</v>
      </c>
      <c r="Q56" s="123">
        <v>0</v>
      </c>
      <c r="R56" s="123">
        <v>1</v>
      </c>
      <c r="S56" s="125">
        <v>0</v>
      </c>
      <c r="T56" s="126">
        <v>1</v>
      </c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8" customFormat="1" ht="24.95" customHeight="1">
      <c r="A57" s="40" t="s">
        <v>48</v>
      </c>
      <c r="B57" s="41">
        <v>25.67</v>
      </c>
      <c r="C57" s="42" t="s">
        <v>309</v>
      </c>
      <c r="D57" s="127">
        <v>0</v>
      </c>
      <c r="E57" s="127">
        <v>0</v>
      </c>
      <c r="F57" s="127">
        <v>0</v>
      </c>
      <c r="G57" s="127">
        <v>0</v>
      </c>
      <c r="H57" s="127">
        <v>0</v>
      </c>
      <c r="I57" s="43">
        <v>0</v>
      </c>
      <c r="J57" s="127">
        <v>0</v>
      </c>
      <c r="K57" s="127">
        <v>0</v>
      </c>
      <c r="L57" s="127">
        <v>0</v>
      </c>
      <c r="M57" s="127">
        <v>0</v>
      </c>
      <c r="N57" s="127">
        <v>0</v>
      </c>
      <c r="O57" s="129">
        <v>0</v>
      </c>
      <c r="P57" s="130">
        <v>1</v>
      </c>
      <c r="Q57" s="127">
        <v>0</v>
      </c>
      <c r="R57" s="127">
        <v>0</v>
      </c>
      <c r="S57" s="128">
        <v>0</v>
      </c>
      <c r="T57" s="129">
        <v>0</v>
      </c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7" customFormat="1" ht="24.95" customHeight="1">
      <c r="A58" s="35" t="s">
        <v>111</v>
      </c>
      <c r="B58" s="36">
        <v>19.11</v>
      </c>
      <c r="C58" s="62" t="s">
        <v>299</v>
      </c>
      <c r="D58" s="123">
        <v>0</v>
      </c>
      <c r="E58" s="123">
        <v>0</v>
      </c>
      <c r="F58" s="123">
        <v>0</v>
      </c>
      <c r="G58" s="123">
        <v>0</v>
      </c>
      <c r="H58" s="123">
        <v>0</v>
      </c>
      <c r="I58" s="38">
        <v>0</v>
      </c>
      <c r="J58" s="123">
        <v>0</v>
      </c>
      <c r="K58" s="123">
        <v>0</v>
      </c>
      <c r="L58" s="123">
        <v>0</v>
      </c>
      <c r="M58" s="123">
        <v>0</v>
      </c>
      <c r="N58" s="123">
        <v>0</v>
      </c>
      <c r="O58" s="126">
        <v>0</v>
      </c>
      <c r="P58" s="124">
        <v>1</v>
      </c>
      <c r="Q58" s="123">
        <v>0</v>
      </c>
      <c r="R58" s="123">
        <v>0</v>
      </c>
      <c r="S58" s="125">
        <v>0</v>
      </c>
      <c r="T58" s="126">
        <v>0</v>
      </c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8" customFormat="1" ht="24.95" customHeight="1">
      <c r="A59" s="40" t="s">
        <v>79</v>
      </c>
      <c r="B59" s="63">
        <v>12.82</v>
      </c>
      <c r="C59" s="42" t="s">
        <v>310</v>
      </c>
      <c r="D59" s="127">
        <v>0</v>
      </c>
      <c r="E59" s="127">
        <v>0</v>
      </c>
      <c r="F59" s="127">
        <v>0</v>
      </c>
      <c r="G59" s="127">
        <v>0</v>
      </c>
      <c r="H59" s="127">
        <v>0</v>
      </c>
      <c r="I59" s="43">
        <v>0</v>
      </c>
      <c r="J59" s="127">
        <v>0</v>
      </c>
      <c r="K59" s="127">
        <v>0</v>
      </c>
      <c r="L59" s="127">
        <v>0</v>
      </c>
      <c r="M59" s="127">
        <v>0</v>
      </c>
      <c r="N59" s="127">
        <v>0</v>
      </c>
      <c r="O59" s="129">
        <v>0</v>
      </c>
      <c r="P59" s="130">
        <v>1</v>
      </c>
      <c r="Q59" s="127">
        <v>0</v>
      </c>
      <c r="R59" s="127">
        <v>0</v>
      </c>
      <c r="S59" s="128">
        <v>0</v>
      </c>
      <c r="T59" s="129">
        <v>0</v>
      </c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4" customFormat="1" ht="24.95" customHeight="1">
      <c r="A60" s="61" t="s">
        <v>6</v>
      </c>
      <c r="B60" s="58">
        <v>250.34</v>
      </c>
      <c r="C60" s="62" t="s">
        <v>311</v>
      </c>
      <c r="D60" s="123">
        <v>0</v>
      </c>
      <c r="E60" s="123">
        <v>0</v>
      </c>
      <c r="F60" s="123">
        <v>0</v>
      </c>
      <c r="G60" s="123">
        <v>0</v>
      </c>
      <c r="H60" s="123">
        <v>0</v>
      </c>
      <c r="I60" s="38">
        <v>0</v>
      </c>
      <c r="J60" s="123">
        <v>0</v>
      </c>
      <c r="K60" s="123">
        <v>0</v>
      </c>
      <c r="L60" s="123">
        <v>0</v>
      </c>
      <c r="M60" s="123">
        <v>0</v>
      </c>
      <c r="N60" s="123">
        <v>0</v>
      </c>
      <c r="O60" s="126">
        <v>0</v>
      </c>
      <c r="P60" s="124">
        <v>1</v>
      </c>
      <c r="Q60" s="123">
        <v>0</v>
      </c>
      <c r="R60" s="123">
        <v>0</v>
      </c>
      <c r="S60" s="125">
        <v>0</v>
      </c>
      <c r="T60" s="126">
        <v>0</v>
      </c>
    </row>
    <row r="61" spans="1:38" s="8" customFormat="1" ht="24.95" customHeight="1">
      <c r="A61" s="40" t="s">
        <v>80</v>
      </c>
      <c r="B61" s="41">
        <v>13.88</v>
      </c>
      <c r="C61" s="42" t="s">
        <v>117</v>
      </c>
      <c r="D61" s="127">
        <v>0</v>
      </c>
      <c r="E61" s="127">
        <v>0</v>
      </c>
      <c r="F61" s="127">
        <v>0</v>
      </c>
      <c r="G61" s="127">
        <v>0</v>
      </c>
      <c r="H61" s="127">
        <v>0</v>
      </c>
      <c r="I61" s="43">
        <v>0</v>
      </c>
      <c r="J61" s="127">
        <v>0</v>
      </c>
      <c r="K61" s="127">
        <v>0</v>
      </c>
      <c r="L61" s="127">
        <v>0</v>
      </c>
      <c r="M61" s="127">
        <v>0</v>
      </c>
      <c r="N61" s="127">
        <v>0</v>
      </c>
      <c r="O61" s="129">
        <v>0</v>
      </c>
      <c r="P61" s="130">
        <v>0</v>
      </c>
      <c r="Q61" s="127">
        <v>0</v>
      </c>
      <c r="R61" s="127">
        <v>1</v>
      </c>
      <c r="S61" s="128">
        <v>0</v>
      </c>
      <c r="T61" s="129">
        <v>0</v>
      </c>
      <c r="U61" s="25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7" customFormat="1" ht="24.95" customHeight="1">
      <c r="A62" s="35" t="s">
        <v>81</v>
      </c>
      <c r="B62" s="36">
        <v>17.09</v>
      </c>
      <c r="C62" s="52" t="s">
        <v>116</v>
      </c>
      <c r="D62" s="123">
        <v>0</v>
      </c>
      <c r="E62" s="123">
        <v>0</v>
      </c>
      <c r="F62" s="123">
        <v>0</v>
      </c>
      <c r="G62" s="123">
        <v>0</v>
      </c>
      <c r="H62" s="123">
        <v>0</v>
      </c>
      <c r="I62" s="38">
        <v>0</v>
      </c>
      <c r="J62" s="123">
        <v>0</v>
      </c>
      <c r="K62" s="123">
        <v>0</v>
      </c>
      <c r="L62" s="123">
        <v>0</v>
      </c>
      <c r="M62" s="123">
        <v>0</v>
      </c>
      <c r="N62" s="123">
        <v>0</v>
      </c>
      <c r="O62" s="126">
        <v>0</v>
      </c>
      <c r="P62" s="124">
        <v>1</v>
      </c>
      <c r="Q62" s="131">
        <v>0</v>
      </c>
      <c r="R62" s="131">
        <v>0</v>
      </c>
      <c r="S62" s="125">
        <v>0</v>
      </c>
      <c r="T62" s="126">
        <v>0</v>
      </c>
      <c r="U62" s="25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8" customFormat="1" ht="24.95" customHeight="1">
      <c r="A63" s="40" t="s">
        <v>49</v>
      </c>
      <c r="B63" s="41">
        <v>9.17</v>
      </c>
      <c r="C63" s="42" t="s">
        <v>128</v>
      </c>
      <c r="D63" s="127">
        <v>1</v>
      </c>
      <c r="E63" s="127">
        <v>0</v>
      </c>
      <c r="F63" s="127">
        <v>0</v>
      </c>
      <c r="G63" s="127">
        <v>0</v>
      </c>
      <c r="H63" s="127">
        <v>0</v>
      </c>
      <c r="I63" s="43">
        <v>0</v>
      </c>
      <c r="J63" s="127">
        <v>0</v>
      </c>
      <c r="K63" s="127">
        <v>0</v>
      </c>
      <c r="L63" s="127">
        <v>0</v>
      </c>
      <c r="M63" s="127">
        <v>0</v>
      </c>
      <c r="N63" s="127">
        <v>0</v>
      </c>
      <c r="O63" s="129">
        <v>0</v>
      </c>
      <c r="P63" s="130">
        <v>1</v>
      </c>
      <c r="Q63" s="127">
        <v>0</v>
      </c>
      <c r="R63" s="127">
        <v>0</v>
      </c>
      <c r="S63" s="128">
        <v>0</v>
      </c>
      <c r="T63" s="129">
        <v>0</v>
      </c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7" customFormat="1" ht="24.95" customHeight="1">
      <c r="A64" s="35" t="s">
        <v>14</v>
      </c>
      <c r="B64" s="56">
        <v>10.56</v>
      </c>
      <c r="C64" s="52" t="s">
        <v>294</v>
      </c>
      <c r="D64" s="123">
        <v>0</v>
      </c>
      <c r="E64" s="123">
        <v>0</v>
      </c>
      <c r="F64" s="123">
        <v>0</v>
      </c>
      <c r="G64" s="123">
        <v>0</v>
      </c>
      <c r="H64" s="123">
        <v>0</v>
      </c>
      <c r="I64" s="38">
        <v>0</v>
      </c>
      <c r="J64" s="123">
        <v>0</v>
      </c>
      <c r="K64" s="123">
        <v>0</v>
      </c>
      <c r="L64" s="123">
        <v>0</v>
      </c>
      <c r="M64" s="123">
        <v>0</v>
      </c>
      <c r="N64" s="123">
        <v>0</v>
      </c>
      <c r="O64" s="126">
        <v>0</v>
      </c>
      <c r="P64" s="124">
        <v>1</v>
      </c>
      <c r="Q64" s="123">
        <v>0</v>
      </c>
      <c r="R64" s="123">
        <v>0</v>
      </c>
      <c r="S64" s="125">
        <v>0</v>
      </c>
      <c r="T64" s="126">
        <v>0</v>
      </c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8" customFormat="1" ht="24.95" customHeight="1">
      <c r="A65" s="40" t="s">
        <v>15</v>
      </c>
      <c r="B65" s="41">
        <v>7.7</v>
      </c>
      <c r="C65" s="42" t="s">
        <v>117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43">
        <v>0</v>
      </c>
      <c r="J65" s="127">
        <v>0</v>
      </c>
      <c r="K65" s="127">
        <v>0</v>
      </c>
      <c r="L65" s="127">
        <v>0</v>
      </c>
      <c r="M65" s="127">
        <v>0</v>
      </c>
      <c r="N65" s="127">
        <v>0</v>
      </c>
      <c r="O65" s="129">
        <v>0</v>
      </c>
      <c r="P65" s="130">
        <v>0</v>
      </c>
      <c r="Q65" s="127">
        <v>1</v>
      </c>
      <c r="R65" s="127">
        <v>0</v>
      </c>
      <c r="S65" s="128">
        <v>0</v>
      </c>
      <c r="T65" s="129">
        <v>0</v>
      </c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2" customFormat="1" ht="24.95" customHeight="1">
      <c r="A66" s="35" t="s">
        <v>16</v>
      </c>
      <c r="B66" s="58">
        <v>104.85</v>
      </c>
      <c r="C66" s="52" t="s">
        <v>308</v>
      </c>
      <c r="D66" s="131">
        <v>0</v>
      </c>
      <c r="E66" s="131">
        <v>0</v>
      </c>
      <c r="F66" s="131">
        <v>0</v>
      </c>
      <c r="G66" s="131">
        <v>0</v>
      </c>
      <c r="H66" s="131">
        <v>0</v>
      </c>
      <c r="I66" s="38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4">
        <v>1</v>
      </c>
      <c r="P66" s="132">
        <v>1</v>
      </c>
      <c r="Q66" s="131">
        <v>0</v>
      </c>
      <c r="R66" s="131">
        <v>0</v>
      </c>
      <c r="S66" s="133">
        <v>0</v>
      </c>
      <c r="T66" s="134">
        <v>1</v>
      </c>
    </row>
    <row r="67" spans="1:38" s="8" customFormat="1" ht="24.95" customHeight="1">
      <c r="A67" s="40" t="s">
        <v>82</v>
      </c>
      <c r="B67" s="41">
        <v>8.4499999999999993</v>
      </c>
      <c r="C67" s="42" t="s">
        <v>312</v>
      </c>
      <c r="D67" s="127">
        <v>0</v>
      </c>
      <c r="E67" s="127">
        <v>0</v>
      </c>
      <c r="F67" s="127">
        <v>0</v>
      </c>
      <c r="G67" s="127">
        <v>0</v>
      </c>
      <c r="H67" s="127">
        <v>0</v>
      </c>
      <c r="I67" s="43">
        <v>0</v>
      </c>
      <c r="J67" s="127">
        <v>0</v>
      </c>
      <c r="K67" s="127">
        <v>0</v>
      </c>
      <c r="L67" s="127">
        <v>0</v>
      </c>
      <c r="M67" s="127">
        <v>0</v>
      </c>
      <c r="N67" s="127">
        <v>0</v>
      </c>
      <c r="O67" s="129">
        <v>0</v>
      </c>
      <c r="P67" s="130">
        <v>1</v>
      </c>
      <c r="Q67" s="127">
        <v>0</v>
      </c>
      <c r="R67" s="127">
        <v>0</v>
      </c>
      <c r="S67" s="128">
        <v>0</v>
      </c>
      <c r="T67" s="129">
        <v>0</v>
      </c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 s="22" customFormat="1" ht="24.95" customHeight="1">
      <c r="A68" s="50" t="s">
        <v>17</v>
      </c>
      <c r="B68" s="64">
        <v>89.86</v>
      </c>
      <c r="C68" s="52" t="s">
        <v>167</v>
      </c>
      <c r="D68" s="123">
        <v>0</v>
      </c>
      <c r="E68" s="131">
        <v>0</v>
      </c>
      <c r="F68" s="131">
        <v>0</v>
      </c>
      <c r="G68" s="123">
        <v>0</v>
      </c>
      <c r="H68" s="123">
        <v>0</v>
      </c>
      <c r="I68" s="38">
        <v>0</v>
      </c>
      <c r="J68" s="123">
        <v>0</v>
      </c>
      <c r="K68" s="123">
        <v>0</v>
      </c>
      <c r="L68" s="123">
        <v>0</v>
      </c>
      <c r="M68" s="123">
        <v>0</v>
      </c>
      <c r="N68" s="123">
        <v>0</v>
      </c>
      <c r="O68" s="126">
        <v>0</v>
      </c>
      <c r="P68" s="132">
        <v>1</v>
      </c>
      <c r="Q68" s="123">
        <v>0</v>
      </c>
      <c r="R68" s="123">
        <v>0</v>
      </c>
      <c r="S68" s="125">
        <v>0</v>
      </c>
      <c r="T68" s="126">
        <v>0</v>
      </c>
    </row>
    <row r="69" spans="1:38" s="8" customFormat="1" ht="24.95" customHeight="1">
      <c r="A69" s="40" t="s">
        <v>18</v>
      </c>
      <c r="B69" s="41">
        <v>30.12</v>
      </c>
      <c r="C69" s="42" t="s">
        <v>168</v>
      </c>
      <c r="D69" s="127">
        <v>0</v>
      </c>
      <c r="E69" s="127">
        <v>0</v>
      </c>
      <c r="F69" s="127">
        <v>0</v>
      </c>
      <c r="G69" s="127">
        <v>0</v>
      </c>
      <c r="H69" s="127">
        <v>0</v>
      </c>
      <c r="I69" s="43">
        <v>0</v>
      </c>
      <c r="J69" s="127">
        <v>0</v>
      </c>
      <c r="K69" s="127">
        <v>0</v>
      </c>
      <c r="L69" s="127">
        <v>0</v>
      </c>
      <c r="M69" s="127">
        <v>0</v>
      </c>
      <c r="N69" s="127">
        <v>0</v>
      </c>
      <c r="O69" s="129">
        <v>0</v>
      </c>
      <c r="P69" s="130">
        <v>1</v>
      </c>
      <c r="Q69" s="127">
        <v>0</v>
      </c>
      <c r="R69" s="127">
        <v>0</v>
      </c>
      <c r="S69" s="128">
        <v>0</v>
      </c>
      <c r="T69" s="129">
        <v>0</v>
      </c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</row>
    <row r="70" spans="1:38" s="22" customFormat="1" ht="24.95" customHeight="1">
      <c r="A70" s="35" t="s">
        <v>83</v>
      </c>
      <c r="B70" s="64">
        <v>8.5399999999999991</v>
      </c>
      <c r="C70" s="52" t="s">
        <v>117</v>
      </c>
      <c r="D70" s="131">
        <v>0</v>
      </c>
      <c r="E70" s="131">
        <v>0</v>
      </c>
      <c r="F70" s="131">
        <v>0</v>
      </c>
      <c r="G70" s="131">
        <v>0</v>
      </c>
      <c r="H70" s="131">
        <v>0</v>
      </c>
      <c r="I70" s="53">
        <v>0</v>
      </c>
      <c r="J70" s="131">
        <v>0</v>
      </c>
      <c r="K70" s="131">
        <v>0</v>
      </c>
      <c r="L70" s="131">
        <v>0</v>
      </c>
      <c r="M70" s="131">
        <v>0</v>
      </c>
      <c r="N70" s="131">
        <v>0</v>
      </c>
      <c r="O70" s="134">
        <v>0</v>
      </c>
      <c r="P70" s="132">
        <v>1</v>
      </c>
      <c r="Q70" s="131">
        <v>0</v>
      </c>
      <c r="R70" s="131">
        <v>0</v>
      </c>
      <c r="S70" s="133">
        <v>0</v>
      </c>
      <c r="T70" s="134">
        <v>0</v>
      </c>
    </row>
    <row r="71" spans="1:38" s="8" customFormat="1" ht="24.95" customHeight="1">
      <c r="A71" s="40" t="s">
        <v>19</v>
      </c>
      <c r="B71" s="41">
        <v>3.87</v>
      </c>
      <c r="C71" s="42" t="s">
        <v>313</v>
      </c>
      <c r="D71" s="127">
        <v>0</v>
      </c>
      <c r="E71" s="127">
        <v>0</v>
      </c>
      <c r="F71" s="127">
        <v>0</v>
      </c>
      <c r="G71" s="127">
        <v>0</v>
      </c>
      <c r="H71" s="123">
        <v>1</v>
      </c>
      <c r="I71" s="43">
        <v>0</v>
      </c>
      <c r="J71" s="127">
        <v>0</v>
      </c>
      <c r="K71" s="127">
        <v>0</v>
      </c>
      <c r="L71" s="127">
        <v>0</v>
      </c>
      <c r="M71" s="127">
        <v>0</v>
      </c>
      <c r="N71" s="127">
        <v>0</v>
      </c>
      <c r="O71" s="129">
        <v>1</v>
      </c>
      <c r="P71" s="130">
        <v>1</v>
      </c>
      <c r="Q71" s="127">
        <v>0</v>
      </c>
      <c r="R71" s="127">
        <v>0</v>
      </c>
      <c r="S71" s="128">
        <v>0</v>
      </c>
      <c r="T71" s="129">
        <v>1</v>
      </c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  <row r="72" spans="1:38" s="7" customFormat="1" ht="24.95" customHeight="1">
      <c r="A72" s="35" t="s">
        <v>84</v>
      </c>
      <c r="B72" s="60">
        <v>77.930000000000007</v>
      </c>
      <c r="C72" s="37" t="s">
        <v>170</v>
      </c>
      <c r="D72" s="123">
        <v>0</v>
      </c>
      <c r="E72" s="131">
        <v>0</v>
      </c>
      <c r="F72" s="131">
        <v>0</v>
      </c>
      <c r="G72" s="123">
        <v>0</v>
      </c>
      <c r="H72" s="123">
        <v>0</v>
      </c>
      <c r="I72" s="38">
        <v>0</v>
      </c>
      <c r="J72" s="123">
        <v>0</v>
      </c>
      <c r="K72" s="123">
        <v>0</v>
      </c>
      <c r="L72" s="123">
        <v>0</v>
      </c>
      <c r="M72" s="123">
        <v>0</v>
      </c>
      <c r="N72" s="123">
        <v>0</v>
      </c>
      <c r="O72" s="126">
        <v>0</v>
      </c>
      <c r="P72" s="124">
        <v>0</v>
      </c>
      <c r="Q72" s="123">
        <v>0</v>
      </c>
      <c r="R72" s="123">
        <v>1</v>
      </c>
      <c r="S72" s="125">
        <v>0</v>
      </c>
      <c r="T72" s="126">
        <v>0</v>
      </c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</row>
    <row r="73" spans="1:38" s="8" customFormat="1" ht="24.95" customHeight="1">
      <c r="A73" s="40" t="s">
        <v>7</v>
      </c>
      <c r="B73" s="41" t="s">
        <v>296</v>
      </c>
      <c r="C73" s="42" t="s">
        <v>116</v>
      </c>
      <c r="D73" s="127">
        <v>0</v>
      </c>
      <c r="E73" s="127">
        <v>0</v>
      </c>
      <c r="F73" s="127">
        <v>0</v>
      </c>
      <c r="G73" s="127">
        <v>0</v>
      </c>
      <c r="H73" s="127">
        <v>0</v>
      </c>
      <c r="I73" s="43">
        <v>1</v>
      </c>
      <c r="J73" s="127">
        <v>0</v>
      </c>
      <c r="K73" s="127">
        <v>0</v>
      </c>
      <c r="L73" s="127">
        <v>0</v>
      </c>
      <c r="M73" s="127">
        <v>0</v>
      </c>
      <c r="N73" s="127">
        <v>0</v>
      </c>
      <c r="O73" s="129">
        <v>0</v>
      </c>
      <c r="P73" s="130">
        <v>0.5</v>
      </c>
      <c r="Q73" s="127">
        <v>0</v>
      </c>
      <c r="R73" s="127">
        <v>0.5</v>
      </c>
      <c r="S73" s="128">
        <v>0</v>
      </c>
      <c r="T73" s="129">
        <v>0</v>
      </c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</row>
    <row r="74" spans="1:38" s="7" customFormat="1" ht="24.95" customHeight="1">
      <c r="A74" s="35" t="s">
        <v>85</v>
      </c>
      <c r="B74" s="60">
        <v>3.97</v>
      </c>
      <c r="C74" s="37" t="s">
        <v>169</v>
      </c>
      <c r="D74" s="123">
        <v>0</v>
      </c>
      <c r="E74" s="131">
        <v>0</v>
      </c>
      <c r="F74" s="131">
        <v>0</v>
      </c>
      <c r="G74" s="123">
        <v>0</v>
      </c>
      <c r="H74" s="123">
        <v>1</v>
      </c>
      <c r="I74" s="38">
        <v>0</v>
      </c>
      <c r="J74" s="123">
        <v>0</v>
      </c>
      <c r="K74" s="123">
        <v>0</v>
      </c>
      <c r="L74" s="123">
        <v>0</v>
      </c>
      <c r="M74" s="123">
        <v>0</v>
      </c>
      <c r="N74" s="123">
        <v>1</v>
      </c>
      <c r="O74" s="126">
        <v>0</v>
      </c>
      <c r="P74" s="124">
        <v>0</v>
      </c>
      <c r="Q74" s="131">
        <v>1</v>
      </c>
      <c r="R74" s="123">
        <v>0</v>
      </c>
      <c r="S74" s="125">
        <v>0</v>
      </c>
      <c r="T74" s="126">
        <v>0</v>
      </c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</row>
    <row r="75" spans="1:38" s="8" customFormat="1" ht="24.95" customHeight="1">
      <c r="A75" s="40" t="s">
        <v>50</v>
      </c>
      <c r="B75" s="41">
        <v>21.77</v>
      </c>
      <c r="C75" s="42" t="s">
        <v>314</v>
      </c>
      <c r="D75" s="127">
        <v>0.08</v>
      </c>
      <c r="E75" s="127">
        <v>0</v>
      </c>
      <c r="F75" s="127">
        <v>0</v>
      </c>
      <c r="G75" s="127">
        <v>0</v>
      </c>
      <c r="H75" s="127">
        <v>0.92</v>
      </c>
      <c r="I75" s="43">
        <v>0</v>
      </c>
      <c r="J75" s="127">
        <v>0</v>
      </c>
      <c r="K75" s="127">
        <v>0</v>
      </c>
      <c r="L75" s="127">
        <v>0</v>
      </c>
      <c r="M75" s="127">
        <v>0</v>
      </c>
      <c r="N75" s="127">
        <v>0</v>
      </c>
      <c r="O75" s="129">
        <v>0</v>
      </c>
      <c r="P75" s="124">
        <v>1</v>
      </c>
      <c r="Q75" s="127">
        <v>0</v>
      </c>
      <c r="R75" s="127">
        <v>0</v>
      </c>
      <c r="S75" s="128">
        <v>0</v>
      </c>
      <c r="T75" s="129">
        <v>0</v>
      </c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</row>
    <row r="76" spans="1:38" s="7" customFormat="1" ht="24.95" customHeight="1">
      <c r="A76" s="35" t="s">
        <v>51</v>
      </c>
      <c r="B76" s="60">
        <v>19.88</v>
      </c>
      <c r="C76" s="37" t="s">
        <v>129</v>
      </c>
      <c r="D76" s="123">
        <v>1</v>
      </c>
      <c r="E76" s="131">
        <v>0</v>
      </c>
      <c r="F76" s="131">
        <v>0</v>
      </c>
      <c r="G76" s="123">
        <v>0</v>
      </c>
      <c r="H76" s="123">
        <v>0</v>
      </c>
      <c r="I76" s="38">
        <v>0</v>
      </c>
      <c r="J76" s="123">
        <v>0</v>
      </c>
      <c r="K76" s="123">
        <v>0</v>
      </c>
      <c r="L76" s="123">
        <v>0</v>
      </c>
      <c r="M76" s="123">
        <v>0</v>
      </c>
      <c r="N76" s="123">
        <v>0</v>
      </c>
      <c r="O76" s="126">
        <v>0</v>
      </c>
      <c r="P76" s="124">
        <v>1</v>
      </c>
      <c r="Q76" s="123">
        <v>0</v>
      </c>
      <c r="R76" s="123">
        <v>0</v>
      </c>
      <c r="S76" s="125">
        <v>0</v>
      </c>
      <c r="T76" s="126">
        <v>0</v>
      </c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</row>
    <row r="77" spans="1:38" s="7" customFormat="1" ht="24.95" customHeight="1">
      <c r="A77" s="35" t="s">
        <v>52</v>
      </c>
      <c r="B77" s="36">
        <v>14.76</v>
      </c>
      <c r="C77" s="37" t="s">
        <v>126</v>
      </c>
      <c r="D77" s="123">
        <v>0</v>
      </c>
      <c r="E77" s="123">
        <v>0</v>
      </c>
      <c r="F77" s="123">
        <v>0</v>
      </c>
      <c r="G77" s="123">
        <v>0</v>
      </c>
      <c r="H77" s="123">
        <v>0</v>
      </c>
      <c r="I77" s="38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6">
        <v>0</v>
      </c>
      <c r="P77" s="124">
        <v>1</v>
      </c>
      <c r="Q77" s="123">
        <v>0</v>
      </c>
      <c r="R77" s="123">
        <v>0</v>
      </c>
      <c r="S77" s="125">
        <v>0</v>
      </c>
      <c r="T77" s="126">
        <v>0</v>
      </c>
    </row>
    <row r="78" spans="1:38" s="7" customFormat="1" ht="24.95" customHeight="1">
      <c r="A78" s="35" t="s">
        <v>8</v>
      </c>
      <c r="B78" s="60">
        <v>1108.8900000000001</v>
      </c>
      <c r="C78" s="37" t="s">
        <v>307</v>
      </c>
      <c r="D78" s="131">
        <v>0</v>
      </c>
      <c r="E78" s="131">
        <v>0</v>
      </c>
      <c r="F78" s="131">
        <v>0</v>
      </c>
      <c r="G78" s="131">
        <v>0</v>
      </c>
      <c r="H78" s="131">
        <v>1</v>
      </c>
      <c r="I78" s="53">
        <v>1</v>
      </c>
      <c r="J78" s="131">
        <v>0</v>
      </c>
      <c r="K78" s="131">
        <v>0</v>
      </c>
      <c r="L78" s="131">
        <v>1</v>
      </c>
      <c r="M78" s="131">
        <v>0</v>
      </c>
      <c r="N78" s="131">
        <v>0</v>
      </c>
      <c r="O78" s="134">
        <v>0</v>
      </c>
      <c r="P78" s="132">
        <v>0</v>
      </c>
      <c r="Q78" s="131">
        <v>1</v>
      </c>
      <c r="R78" s="131">
        <v>0</v>
      </c>
      <c r="S78" s="133">
        <v>0</v>
      </c>
      <c r="T78" s="134">
        <v>0</v>
      </c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</row>
    <row r="79" spans="1:38" s="8" customFormat="1" ht="24.95" customHeight="1">
      <c r="A79" s="40" t="s">
        <v>53</v>
      </c>
      <c r="B79" s="41">
        <v>19.010000000000002</v>
      </c>
      <c r="C79" s="42" t="s">
        <v>130</v>
      </c>
      <c r="D79" s="127">
        <v>0</v>
      </c>
      <c r="E79" s="127">
        <v>0</v>
      </c>
      <c r="F79" s="127">
        <v>0</v>
      </c>
      <c r="G79" s="127">
        <v>0</v>
      </c>
      <c r="H79" s="127">
        <v>0</v>
      </c>
      <c r="I79" s="43">
        <v>0</v>
      </c>
      <c r="J79" s="127">
        <v>0</v>
      </c>
      <c r="K79" s="127">
        <v>0</v>
      </c>
      <c r="L79" s="127">
        <v>0</v>
      </c>
      <c r="M79" s="127">
        <v>0</v>
      </c>
      <c r="N79" s="127">
        <v>0</v>
      </c>
      <c r="O79" s="129">
        <v>0</v>
      </c>
      <c r="P79" s="130">
        <v>1</v>
      </c>
      <c r="Q79" s="127">
        <v>0</v>
      </c>
      <c r="R79" s="127">
        <v>0</v>
      </c>
      <c r="S79" s="128">
        <v>0</v>
      </c>
      <c r="T79" s="129">
        <v>0</v>
      </c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</row>
    <row r="80" spans="1:38" s="22" customFormat="1" ht="24.95" customHeight="1">
      <c r="A80" s="35" t="s">
        <v>9</v>
      </c>
      <c r="B80" s="64">
        <v>389.87</v>
      </c>
      <c r="C80" s="52" t="s">
        <v>116</v>
      </c>
      <c r="D80" s="131">
        <v>0</v>
      </c>
      <c r="E80" s="131">
        <v>0</v>
      </c>
      <c r="F80" s="131">
        <v>0</v>
      </c>
      <c r="G80" s="131">
        <v>0</v>
      </c>
      <c r="H80" s="131">
        <v>0</v>
      </c>
      <c r="I80" s="53">
        <v>0</v>
      </c>
      <c r="J80" s="131">
        <v>0</v>
      </c>
      <c r="K80" s="131">
        <v>0</v>
      </c>
      <c r="L80" s="131">
        <v>0</v>
      </c>
      <c r="M80" s="131">
        <v>0</v>
      </c>
      <c r="N80" s="131">
        <v>0</v>
      </c>
      <c r="O80" s="134">
        <v>0</v>
      </c>
      <c r="P80" s="132">
        <v>1</v>
      </c>
      <c r="Q80" s="131">
        <v>0</v>
      </c>
      <c r="R80" s="131">
        <v>0</v>
      </c>
      <c r="S80" s="133">
        <v>0</v>
      </c>
      <c r="T80" s="134">
        <v>0</v>
      </c>
    </row>
    <row r="81" spans="1:38" s="8" customFormat="1" ht="40.5" customHeight="1">
      <c r="A81" s="40" t="s">
        <v>54</v>
      </c>
      <c r="B81" s="41">
        <v>1.92</v>
      </c>
      <c r="C81" s="42" t="s">
        <v>126</v>
      </c>
      <c r="D81" s="127">
        <v>0</v>
      </c>
      <c r="E81" s="127">
        <v>0</v>
      </c>
      <c r="F81" s="127">
        <v>0</v>
      </c>
      <c r="G81" s="127">
        <v>0</v>
      </c>
      <c r="H81" s="127">
        <v>1</v>
      </c>
      <c r="I81" s="43">
        <v>1</v>
      </c>
      <c r="J81" s="127">
        <v>0</v>
      </c>
      <c r="K81" s="127">
        <v>0</v>
      </c>
      <c r="L81" s="127">
        <v>0</v>
      </c>
      <c r="M81" s="127">
        <v>0</v>
      </c>
      <c r="N81" s="127">
        <v>0</v>
      </c>
      <c r="O81" s="129">
        <v>0</v>
      </c>
      <c r="P81" s="124">
        <v>1</v>
      </c>
      <c r="Q81" s="127">
        <v>0</v>
      </c>
      <c r="R81" s="127">
        <v>0</v>
      </c>
      <c r="S81" s="128">
        <v>0</v>
      </c>
      <c r="T81" s="129">
        <v>0</v>
      </c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</row>
    <row r="82" spans="1:38" s="22" customFormat="1" ht="24.95" customHeight="1">
      <c r="A82" s="35" t="s">
        <v>10</v>
      </c>
      <c r="B82" s="64">
        <v>6.3</v>
      </c>
      <c r="C82" s="37" t="s">
        <v>172</v>
      </c>
      <c r="D82" s="123">
        <v>0</v>
      </c>
      <c r="E82" s="123">
        <v>0</v>
      </c>
      <c r="F82" s="123">
        <v>0</v>
      </c>
      <c r="G82" s="123">
        <v>0</v>
      </c>
      <c r="H82" s="123">
        <v>1</v>
      </c>
      <c r="I82" s="38">
        <v>0</v>
      </c>
      <c r="J82" s="123">
        <v>0</v>
      </c>
      <c r="K82" s="123">
        <v>0</v>
      </c>
      <c r="L82" s="123">
        <v>0</v>
      </c>
      <c r="M82" s="123">
        <v>0</v>
      </c>
      <c r="N82" s="123">
        <v>0</v>
      </c>
      <c r="O82" s="126">
        <v>0</v>
      </c>
      <c r="P82" s="124">
        <v>1</v>
      </c>
      <c r="Q82" s="123">
        <v>0</v>
      </c>
      <c r="R82" s="123">
        <v>0</v>
      </c>
      <c r="S82" s="125">
        <v>0</v>
      </c>
      <c r="T82" s="126">
        <v>0</v>
      </c>
    </row>
    <row r="83" spans="1:38" s="8" customFormat="1" ht="24.95" customHeight="1">
      <c r="A83" s="40" t="s">
        <v>86</v>
      </c>
      <c r="B83" s="41">
        <v>57.5</v>
      </c>
      <c r="C83" s="42" t="s">
        <v>163</v>
      </c>
      <c r="D83" s="127">
        <v>0</v>
      </c>
      <c r="E83" s="127">
        <v>0</v>
      </c>
      <c r="F83" s="127">
        <v>0</v>
      </c>
      <c r="G83" s="127">
        <v>0</v>
      </c>
      <c r="H83" s="127">
        <v>1</v>
      </c>
      <c r="I83" s="43">
        <v>0</v>
      </c>
      <c r="J83" s="127">
        <v>0</v>
      </c>
      <c r="K83" s="127">
        <v>0</v>
      </c>
      <c r="L83" s="127">
        <v>0</v>
      </c>
      <c r="M83" s="127">
        <v>0</v>
      </c>
      <c r="N83" s="123">
        <v>1</v>
      </c>
      <c r="O83" s="129">
        <v>0</v>
      </c>
      <c r="P83" s="130">
        <v>1</v>
      </c>
      <c r="Q83" s="127">
        <v>0</v>
      </c>
      <c r="R83" s="127">
        <v>0</v>
      </c>
      <c r="S83" s="128">
        <v>0</v>
      </c>
      <c r="T83" s="129">
        <v>0</v>
      </c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22" customFormat="1" ht="24.95" customHeight="1">
      <c r="A84" s="35" t="s">
        <v>55</v>
      </c>
      <c r="B84" s="64">
        <v>3.37</v>
      </c>
      <c r="C84" s="52" t="s">
        <v>171</v>
      </c>
      <c r="D84" s="131">
        <v>0</v>
      </c>
      <c r="E84" s="131">
        <v>0</v>
      </c>
      <c r="F84" s="131">
        <v>0</v>
      </c>
      <c r="G84" s="131">
        <v>0</v>
      </c>
      <c r="H84" s="131">
        <v>0</v>
      </c>
      <c r="I84" s="53">
        <v>0</v>
      </c>
      <c r="J84" s="131">
        <v>0</v>
      </c>
      <c r="K84" s="131">
        <v>0</v>
      </c>
      <c r="L84" s="131">
        <v>0</v>
      </c>
      <c r="M84" s="131">
        <v>0</v>
      </c>
      <c r="N84" s="131">
        <v>0</v>
      </c>
      <c r="O84" s="134">
        <v>0</v>
      </c>
      <c r="P84" s="124">
        <v>1</v>
      </c>
      <c r="Q84" s="131">
        <v>0</v>
      </c>
      <c r="R84" s="131">
        <v>0</v>
      </c>
      <c r="S84" s="133">
        <v>0</v>
      </c>
      <c r="T84" s="134">
        <v>0</v>
      </c>
    </row>
    <row r="85" spans="1:38" s="8" customFormat="1" ht="24.95" customHeight="1">
      <c r="A85" s="40" t="s">
        <v>56</v>
      </c>
      <c r="B85" s="41">
        <v>9.69</v>
      </c>
      <c r="C85" s="42" t="s">
        <v>131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43">
        <v>0</v>
      </c>
      <c r="J85" s="127">
        <v>0</v>
      </c>
      <c r="K85" s="127">
        <v>0</v>
      </c>
      <c r="L85" s="127">
        <v>0</v>
      </c>
      <c r="M85" s="127">
        <v>0</v>
      </c>
      <c r="N85" s="127">
        <v>0</v>
      </c>
      <c r="O85" s="129">
        <v>0</v>
      </c>
      <c r="P85" s="130">
        <v>0</v>
      </c>
      <c r="Q85" s="127">
        <v>0</v>
      </c>
      <c r="R85" s="127">
        <v>1</v>
      </c>
      <c r="S85" s="128">
        <v>0</v>
      </c>
      <c r="T85" s="129">
        <v>0</v>
      </c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</row>
    <row r="86" spans="1:38" s="22" customFormat="1" ht="24.95" customHeight="1">
      <c r="A86" s="35" t="s">
        <v>57</v>
      </c>
      <c r="B86" s="64">
        <v>57.77</v>
      </c>
      <c r="C86" s="52" t="s">
        <v>295</v>
      </c>
      <c r="D86" s="131">
        <v>0</v>
      </c>
      <c r="E86" s="131">
        <v>1</v>
      </c>
      <c r="F86" s="131">
        <v>0</v>
      </c>
      <c r="G86" s="131">
        <v>0</v>
      </c>
      <c r="H86" s="131">
        <v>0</v>
      </c>
      <c r="I86" s="53">
        <v>0</v>
      </c>
      <c r="J86" s="131">
        <v>0</v>
      </c>
      <c r="K86" s="131">
        <v>0</v>
      </c>
      <c r="L86" s="131">
        <v>0</v>
      </c>
      <c r="M86" s="131">
        <v>0</v>
      </c>
      <c r="N86" s="131">
        <v>0</v>
      </c>
      <c r="O86" s="134">
        <v>0</v>
      </c>
      <c r="P86" s="132">
        <v>0</v>
      </c>
      <c r="Q86" s="131">
        <v>1</v>
      </c>
      <c r="R86" s="131">
        <v>0</v>
      </c>
      <c r="S86" s="133">
        <v>0</v>
      </c>
      <c r="T86" s="134">
        <v>0</v>
      </c>
    </row>
    <row r="87" spans="1:38" s="8" customFormat="1" ht="24.95" customHeight="1">
      <c r="A87" s="40" t="s">
        <v>58</v>
      </c>
      <c r="B87" s="41" t="s">
        <v>297</v>
      </c>
      <c r="C87" s="42" t="s">
        <v>116</v>
      </c>
      <c r="D87" s="127">
        <v>0</v>
      </c>
      <c r="E87" s="127">
        <v>0</v>
      </c>
      <c r="F87" s="127">
        <v>0</v>
      </c>
      <c r="G87" s="127">
        <v>0</v>
      </c>
      <c r="H87" s="127">
        <v>0</v>
      </c>
      <c r="I87" s="43">
        <v>0</v>
      </c>
      <c r="J87" s="127">
        <v>0</v>
      </c>
      <c r="K87" s="127">
        <v>0</v>
      </c>
      <c r="L87" s="127">
        <v>0</v>
      </c>
      <c r="M87" s="127">
        <v>0</v>
      </c>
      <c r="N87" s="127">
        <v>0</v>
      </c>
      <c r="O87" s="129">
        <v>0</v>
      </c>
      <c r="P87" s="130">
        <v>0</v>
      </c>
      <c r="Q87" s="127">
        <v>0</v>
      </c>
      <c r="R87" s="127">
        <v>0</v>
      </c>
      <c r="S87" s="128">
        <v>1</v>
      </c>
      <c r="T87" s="129">
        <v>0</v>
      </c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</row>
    <row r="88" spans="1:38" s="7" customFormat="1" ht="24.95" customHeight="1">
      <c r="A88" s="35" t="s">
        <v>59</v>
      </c>
      <c r="B88" s="60">
        <v>11.28</v>
      </c>
      <c r="C88" s="37" t="s">
        <v>163</v>
      </c>
      <c r="D88" s="123">
        <v>0</v>
      </c>
      <c r="E88" s="131">
        <v>0</v>
      </c>
      <c r="F88" s="131">
        <v>0</v>
      </c>
      <c r="G88" s="123">
        <v>0</v>
      </c>
      <c r="H88" s="123">
        <v>1</v>
      </c>
      <c r="I88" s="38">
        <v>0</v>
      </c>
      <c r="J88" s="123">
        <v>0</v>
      </c>
      <c r="K88" s="123">
        <v>0</v>
      </c>
      <c r="L88" s="123">
        <v>0</v>
      </c>
      <c r="M88" s="123">
        <v>0</v>
      </c>
      <c r="N88" s="123">
        <v>0</v>
      </c>
      <c r="O88" s="126">
        <v>0</v>
      </c>
      <c r="P88" s="124">
        <v>1</v>
      </c>
      <c r="Q88" s="123">
        <v>0</v>
      </c>
      <c r="R88" s="123">
        <v>0</v>
      </c>
      <c r="S88" s="125">
        <v>0</v>
      </c>
      <c r="T88" s="126">
        <v>0</v>
      </c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</row>
    <row r="89" spans="1:38" s="8" customFormat="1" ht="24.95" customHeight="1">
      <c r="A89" s="40" t="s">
        <v>11</v>
      </c>
      <c r="B89" s="41">
        <v>3.48</v>
      </c>
      <c r="C89" s="42" t="s">
        <v>172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43">
        <v>0</v>
      </c>
      <c r="J89" s="127">
        <v>0</v>
      </c>
      <c r="K89" s="127">
        <v>0</v>
      </c>
      <c r="L89" s="127">
        <v>0</v>
      </c>
      <c r="M89" s="127">
        <v>0</v>
      </c>
      <c r="N89" s="127">
        <v>0</v>
      </c>
      <c r="O89" s="129">
        <v>0</v>
      </c>
      <c r="P89" s="130">
        <v>0</v>
      </c>
      <c r="Q89" s="127">
        <v>0</v>
      </c>
      <c r="R89" s="127">
        <v>0</v>
      </c>
      <c r="S89" s="128">
        <v>0</v>
      </c>
      <c r="T89" s="129">
        <v>0</v>
      </c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</row>
    <row r="90" spans="1:38" s="22" customFormat="1" ht="24.95" customHeight="1">
      <c r="A90" s="35" t="s">
        <v>20</v>
      </c>
      <c r="B90" s="64">
        <v>17.28</v>
      </c>
      <c r="C90" s="52" t="s">
        <v>132</v>
      </c>
      <c r="D90" s="131">
        <v>0</v>
      </c>
      <c r="E90" s="131">
        <v>0</v>
      </c>
      <c r="F90" s="131">
        <v>0</v>
      </c>
      <c r="G90" s="131">
        <v>0</v>
      </c>
      <c r="H90" s="131">
        <v>1</v>
      </c>
      <c r="I90" s="53">
        <v>0</v>
      </c>
      <c r="J90" s="131">
        <v>0</v>
      </c>
      <c r="K90" s="131">
        <v>0</v>
      </c>
      <c r="L90" s="131">
        <v>0</v>
      </c>
      <c r="M90" s="131">
        <v>0</v>
      </c>
      <c r="N90" s="131">
        <v>0</v>
      </c>
      <c r="O90" s="134">
        <v>0</v>
      </c>
      <c r="P90" s="132">
        <v>1</v>
      </c>
      <c r="Q90" s="131">
        <v>0</v>
      </c>
      <c r="R90" s="131">
        <v>0</v>
      </c>
      <c r="S90" s="133">
        <v>0</v>
      </c>
      <c r="T90" s="134">
        <v>0</v>
      </c>
    </row>
    <row r="91" spans="1:38" s="8" customFormat="1" ht="24.95" customHeight="1">
      <c r="A91" s="40" t="s">
        <v>12</v>
      </c>
      <c r="B91" s="41">
        <v>116.97</v>
      </c>
      <c r="C91" s="42" t="s">
        <v>315</v>
      </c>
      <c r="D91" s="127">
        <v>1</v>
      </c>
      <c r="E91" s="127">
        <v>0</v>
      </c>
      <c r="F91" s="127">
        <v>0</v>
      </c>
      <c r="G91" s="127">
        <v>0</v>
      </c>
      <c r="H91" s="127">
        <v>0</v>
      </c>
      <c r="I91" s="43">
        <v>0</v>
      </c>
      <c r="J91" s="127">
        <v>0</v>
      </c>
      <c r="K91" s="127">
        <v>0</v>
      </c>
      <c r="L91" s="127">
        <v>0</v>
      </c>
      <c r="M91" s="127">
        <v>0</v>
      </c>
      <c r="N91" s="127">
        <v>0</v>
      </c>
      <c r="O91" s="129">
        <v>0</v>
      </c>
      <c r="P91" s="130">
        <v>1</v>
      </c>
      <c r="Q91" s="127">
        <v>0</v>
      </c>
      <c r="R91" s="127">
        <v>0</v>
      </c>
      <c r="S91" s="128">
        <v>0</v>
      </c>
      <c r="T91" s="129">
        <v>0</v>
      </c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</row>
    <row r="92" spans="1:38" s="22" customFormat="1" ht="24.95" customHeight="1">
      <c r="A92" s="35" t="s">
        <v>94</v>
      </c>
      <c r="B92" s="64">
        <v>3.44</v>
      </c>
      <c r="C92" s="52" t="s">
        <v>169</v>
      </c>
      <c r="D92" s="131">
        <v>0</v>
      </c>
      <c r="E92" s="131">
        <v>0</v>
      </c>
      <c r="F92" s="131">
        <v>0</v>
      </c>
      <c r="G92" s="131">
        <v>0</v>
      </c>
      <c r="H92" s="131">
        <v>1</v>
      </c>
      <c r="I92" s="53">
        <v>0</v>
      </c>
      <c r="J92" s="131">
        <v>0</v>
      </c>
      <c r="K92" s="131">
        <v>0</v>
      </c>
      <c r="L92" s="131">
        <v>0</v>
      </c>
      <c r="M92" s="131">
        <v>0</v>
      </c>
      <c r="N92" s="131">
        <v>0</v>
      </c>
      <c r="O92" s="134">
        <v>0</v>
      </c>
      <c r="P92" s="132">
        <v>1</v>
      </c>
      <c r="Q92" s="131">
        <v>0</v>
      </c>
      <c r="R92" s="131">
        <v>0</v>
      </c>
      <c r="S92" s="133">
        <v>0</v>
      </c>
      <c r="T92" s="134">
        <v>0</v>
      </c>
    </row>
    <row r="93" spans="1:38" s="8" customFormat="1" ht="24.95" customHeight="1">
      <c r="A93" s="40" t="s">
        <v>60</v>
      </c>
      <c r="B93" s="41">
        <v>58.63</v>
      </c>
      <c r="C93" s="42" t="s">
        <v>316</v>
      </c>
      <c r="D93" s="127">
        <v>0.33</v>
      </c>
      <c r="E93" s="127">
        <v>0</v>
      </c>
      <c r="F93" s="127">
        <v>0</v>
      </c>
      <c r="G93" s="127">
        <v>0</v>
      </c>
      <c r="H93" s="127">
        <v>0.67</v>
      </c>
      <c r="I93" s="43">
        <v>0</v>
      </c>
      <c r="J93" s="127">
        <v>0</v>
      </c>
      <c r="K93" s="127">
        <v>0</v>
      </c>
      <c r="L93" s="127">
        <v>0</v>
      </c>
      <c r="M93" s="127">
        <v>0</v>
      </c>
      <c r="N93" s="127">
        <v>1</v>
      </c>
      <c r="O93" s="129">
        <v>0</v>
      </c>
      <c r="P93" s="130">
        <v>1</v>
      </c>
      <c r="Q93" s="127">
        <v>0</v>
      </c>
      <c r="R93" s="127">
        <v>0</v>
      </c>
      <c r="S93" s="128">
        <v>0</v>
      </c>
      <c r="T93" s="129">
        <v>0</v>
      </c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</row>
    <row r="94" spans="1:38" s="22" customFormat="1" ht="24.95" customHeight="1">
      <c r="A94" s="35" t="s">
        <v>61</v>
      </c>
      <c r="B94" s="64">
        <v>45.42</v>
      </c>
      <c r="C94" s="81" t="s">
        <v>310</v>
      </c>
      <c r="D94" s="123">
        <v>0</v>
      </c>
      <c r="E94" s="131">
        <v>0</v>
      </c>
      <c r="F94" s="131">
        <v>0</v>
      </c>
      <c r="G94" s="131">
        <v>0</v>
      </c>
      <c r="H94" s="131">
        <v>0</v>
      </c>
      <c r="I94" s="53">
        <v>0</v>
      </c>
      <c r="J94" s="131">
        <v>0</v>
      </c>
      <c r="K94" s="131">
        <v>0</v>
      </c>
      <c r="L94" s="131">
        <v>0</v>
      </c>
      <c r="M94" s="131">
        <v>0</v>
      </c>
      <c r="N94" s="131">
        <v>0</v>
      </c>
      <c r="O94" s="134">
        <v>0</v>
      </c>
      <c r="P94" s="132">
        <v>0</v>
      </c>
      <c r="Q94" s="131">
        <v>0</v>
      </c>
      <c r="R94" s="131">
        <v>0</v>
      </c>
      <c r="S94" s="133">
        <v>0</v>
      </c>
      <c r="T94" s="134">
        <v>0</v>
      </c>
    </row>
    <row r="95" spans="1:38" s="8" customFormat="1" ht="24.95" customHeight="1">
      <c r="A95" s="40" t="s">
        <v>62</v>
      </c>
      <c r="B95" s="41">
        <v>4</v>
      </c>
      <c r="C95" s="42" t="s">
        <v>317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43">
        <v>0</v>
      </c>
      <c r="J95" s="127">
        <v>0</v>
      </c>
      <c r="K95" s="127">
        <v>0</v>
      </c>
      <c r="L95" s="127">
        <v>0</v>
      </c>
      <c r="M95" s="127">
        <v>0</v>
      </c>
      <c r="N95" s="127">
        <v>0</v>
      </c>
      <c r="O95" s="129">
        <v>0</v>
      </c>
      <c r="P95" s="130">
        <v>1</v>
      </c>
      <c r="Q95" s="127">
        <v>0</v>
      </c>
      <c r="R95" s="127">
        <v>0</v>
      </c>
      <c r="S95" s="128">
        <v>0</v>
      </c>
      <c r="T95" s="129">
        <v>0</v>
      </c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</row>
    <row r="96" spans="1:38" s="7" customFormat="1" ht="24.95" customHeight="1">
      <c r="A96" s="35" t="s">
        <v>63</v>
      </c>
      <c r="B96" s="60">
        <v>15.78</v>
      </c>
      <c r="C96" s="37" t="s">
        <v>310</v>
      </c>
      <c r="D96" s="123">
        <v>0</v>
      </c>
      <c r="E96" s="131">
        <v>0</v>
      </c>
      <c r="F96" s="131">
        <v>0</v>
      </c>
      <c r="G96" s="123">
        <v>0</v>
      </c>
      <c r="H96" s="123">
        <v>1</v>
      </c>
      <c r="I96" s="38">
        <v>0</v>
      </c>
      <c r="J96" s="123">
        <v>0</v>
      </c>
      <c r="K96" s="131">
        <v>0</v>
      </c>
      <c r="L96" s="131">
        <v>0</v>
      </c>
      <c r="M96" s="131">
        <v>0</v>
      </c>
      <c r="N96" s="123">
        <v>1</v>
      </c>
      <c r="O96" s="126">
        <v>1</v>
      </c>
      <c r="P96" s="124">
        <v>0</v>
      </c>
      <c r="Q96" s="123">
        <v>0</v>
      </c>
      <c r="R96" s="123">
        <v>1</v>
      </c>
      <c r="S96" s="133">
        <v>0</v>
      </c>
      <c r="T96" s="126">
        <v>1</v>
      </c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</row>
    <row r="97" spans="1:38" s="8" customFormat="1" ht="24.95" customHeight="1" thickBot="1">
      <c r="A97" s="40" t="s">
        <v>64</v>
      </c>
      <c r="B97" s="41">
        <v>219.03</v>
      </c>
      <c r="C97" s="42" t="s">
        <v>133</v>
      </c>
      <c r="D97" s="127">
        <v>0</v>
      </c>
      <c r="E97" s="127">
        <v>0</v>
      </c>
      <c r="F97" s="127">
        <v>0</v>
      </c>
      <c r="G97" s="127">
        <v>0</v>
      </c>
      <c r="H97" s="127">
        <v>0</v>
      </c>
      <c r="I97" s="43">
        <v>0</v>
      </c>
      <c r="J97" s="127">
        <v>0</v>
      </c>
      <c r="K97" s="127">
        <v>0</v>
      </c>
      <c r="L97" s="127">
        <v>0</v>
      </c>
      <c r="M97" s="127">
        <v>0</v>
      </c>
      <c r="N97" s="127">
        <v>0</v>
      </c>
      <c r="O97" s="129">
        <v>0</v>
      </c>
      <c r="P97" s="137">
        <v>0</v>
      </c>
      <c r="Q97" s="138">
        <v>1</v>
      </c>
      <c r="R97" s="138">
        <v>0</v>
      </c>
      <c r="S97" s="139">
        <v>0</v>
      </c>
      <c r="T97" s="129">
        <v>0</v>
      </c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</row>
    <row r="98" spans="1:38">
      <c r="A98" s="88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3"/>
      <c r="P98" s="90"/>
      <c r="Q98" s="91"/>
      <c r="R98" s="92"/>
      <c r="S98" s="92"/>
      <c r="T98" s="93"/>
    </row>
    <row r="99" spans="1:38">
      <c r="A99" s="90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3"/>
      <c r="P99" s="90"/>
      <c r="Q99" s="91"/>
      <c r="R99" s="92"/>
      <c r="S99" s="92"/>
      <c r="T99" s="93"/>
    </row>
    <row r="100" spans="1:38">
      <c r="A100" s="92"/>
      <c r="B100" s="89"/>
      <c r="C100" s="92"/>
      <c r="D100" s="91"/>
      <c r="E100" s="91"/>
      <c r="F100" s="91"/>
      <c r="G100" s="92"/>
      <c r="H100" s="91"/>
      <c r="I100" s="91"/>
      <c r="J100" s="92"/>
      <c r="K100" s="92"/>
      <c r="L100" s="92"/>
      <c r="M100" s="92"/>
      <c r="N100" s="92"/>
      <c r="O100" s="93"/>
      <c r="P100" s="94"/>
      <c r="Q100" s="91"/>
      <c r="R100" s="92"/>
      <c r="S100" s="92"/>
      <c r="T100" s="93"/>
    </row>
    <row r="101" spans="1:38">
      <c r="A101" s="92"/>
      <c r="B101" s="89"/>
      <c r="C101" s="92"/>
      <c r="D101" s="91"/>
      <c r="E101" s="91"/>
      <c r="F101" s="91"/>
      <c r="G101" s="92"/>
      <c r="H101" s="91"/>
      <c r="I101" s="91"/>
      <c r="J101" s="92"/>
      <c r="K101" s="92"/>
      <c r="L101" s="92"/>
      <c r="M101" s="92"/>
      <c r="N101" s="92"/>
      <c r="O101" s="93"/>
      <c r="P101" s="94"/>
      <c r="Q101" s="91"/>
      <c r="R101" s="92"/>
      <c r="S101" s="92"/>
      <c r="T101" s="93"/>
    </row>
    <row r="102" spans="1:38">
      <c r="A102" s="95"/>
      <c r="B102" s="96"/>
      <c r="C102" s="95"/>
      <c r="D102" s="91"/>
      <c r="E102" s="91"/>
      <c r="F102" s="91"/>
      <c r="G102" s="92"/>
      <c r="H102" s="91"/>
      <c r="I102" s="97"/>
      <c r="J102" s="95"/>
      <c r="K102" s="95"/>
      <c r="L102" s="95"/>
      <c r="M102" s="95"/>
      <c r="N102" s="95"/>
      <c r="O102" s="99"/>
      <c r="P102" s="98"/>
      <c r="Q102" s="97"/>
      <c r="R102" s="95"/>
      <c r="S102" s="95"/>
      <c r="T102" s="99"/>
    </row>
    <row r="103" spans="1:38">
      <c r="A103" s="95"/>
      <c r="B103" s="96"/>
      <c r="C103" s="95"/>
      <c r="D103" s="97"/>
      <c r="E103" s="97"/>
      <c r="F103" s="97"/>
      <c r="G103" s="95"/>
      <c r="H103" s="97"/>
      <c r="I103" s="97"/>
      <c r="J103" s="95"/>
      <c r="K103" s="95"/>
      <c r="L103" s="95"/>
      <c r="M103" s="95"/>
      <c r="N103" s="95"/>
      <c r="O103" s="99"/>
      <c r="P103" s="98"/>
      <c r="Q103" s="97"/>
      <c r="R103" s="95"/>
      <c r="S103" s="95"/>
      <c r="T103" s="99"/>
    </row>
    <row r="104" spans="1:38">
      <c r="A104" s="86"/>
      <c r="B104" s="100"/>
      <c r="C104" s="86"/>
      <c r="D104" s="97"/>
      <c r="E104" s="97"/>
      <c r="F104" s="97"/>
      <c r="G104" s="95"/>
      <c r="H104" s="97"/>
      <c r="I104" s="101"/>
      <c r="J104" s="86"/>
      <c r="K104" s="86"/>
      <c r="L104" s="86"/>
      <c r="M104" s="86"/>
      <c r="N104" s="86"/>
      <c r="O104" s="103"/>
      <c r="P104" s="102"/>
      <c r="Q104" s="101"/>
      <c r="R104" s="86"/>
      <c r="S104" s="86"/>
      <c r="T104" s="103"/>
    </row>
    <row r="105" spans="1:38">
      <c r="A105" s="86"/>
      <c r="B105" s="100"/>
      <c r="C105" s="86"/>
      <c r="D105" s="101"/>
      <c r="E105" s="101"/>
      <c r="F105" s="101"/>
      <c r="G105" s="86"/>
      <c r="H105" s="101"/>
      <c r="I105" s="101"/>
      <c r="J105" s="86"/>
      <c r="K105" s="86"/>
      <c r="L105" s="86"/>
      <c r="M105" s="86"/>
      <c r="N105" s="86"/>
      <c r="O105" s="103"/>
      <c r="P105" s="102"/>
      <c r="Q105" s="101"/>
      <c r="R105" s="86"/>
      <c r="S105" s="86"/>
      <c r="T105" s="103"/>
    </row>
    <row r="106" spans="1:38">
      <c r="A106" s="86"/>
      <c r="B106" s="100"/>
      <c r="C106" s="86"/>
      <c r="D106" s="101"/>
      <c r="E106" s="101"/>
      <c r="F106" s="101"/>
      <c r="G106" s="86"/>
      <c r="H106" s="101"/>
      <c r="I106" s="101"/>
      <c r="J106" s="86"/>
      <c r="K106" s="86"/>
      <c r="L106" s="86"/>
      <c r="M106" s="86"/>
      <c r="N106" s="86"/>
      <c r="O106" s="103"/>
      <c r="P106" s="102"/>
      <c r="Q106" s="101"/>
      <c r="R106" s="86"/>
      <c r="S106" s="86"/>
      <c r="T106" s="103"/>
    </row>
    <row r="107" spans="1:38">
      <c r="A107" s="86"/>
      <c r="B107" s="100"/>
      <c r="C107" s="86"/>
      <c r="D107" s="101"/>
      <c r="E107" s="101"/>
      <c r="F107" s="101"/>
      <c r="G107" s="86"/>
      <c r="H107" s="101"/>
      <c r="I107" s="101"/>
      <c r="J107" s="86"/>
      <c r="K107" s="86"/>
      <c r="L107" s="86"/>
      <c r="M107" s="86"/>
      <c r="N107" s="86"/>
      <c r="O107" s="103"/>
      <c r="P107" s="102"/>
      <c r="Q107" s="101"/>
      <c r="R107" s="86"/>
      <c r="S107" s="86"/>
      <c r="T107" s="103"/>
    </row>
    <row r="108" spans="1:38">
      <c r="A108" s="86"/>
      <c r="B108" s="100"/>
      <c r="C108" s="86"/>
      <c r="D108" s="101"/>
      <c r="E108" s="101"/>
      <c r="F108" s="101"/>
      <c r="G108" s="86"/>
      <c r="H108" s="101"/>
      <c r="I108" s="101"/>
      <c r="J108" s="86"/>
      <c r="K108" s="86"/>
      <c r="L108" s="86"/>
      <c r="M108" s="86"/>
      <c r="N108" s="86"/>
      <c r="O108" s="103"/>
      <c r="P108" s="102"/>
      <c r="Q108" s="101"/>
      <c r="R108" s="86"/>
      <c r="S108" s="86"/>
      <c r="T108" s="103"/>
    </row>
    <row r="109" spans="1:38">
      <c r="A109" s="86"/>
      <c r="B109" s="100"/>
      <c r="C109" s="86"/>
      <c r="D109" s="101"/>
      <c r="E109" s="101"/>
      <c r="F109" s="101"/>
      <c r="G109" s="86"/>
      <c r="H109" s="101"/>
      <c r="I109" s="101"/>
      <c r="J109" s="86"/>
      <c r="K109" s="86"/>
      <c r="L109" s="86"/>
      <c r="M109" s="86"/>
      <c r="N109" s="86"/>
      <c r="O109" s="103"/>
      <c r="P109" s="102"/>
      <c r="Q109" s="101"/>
      <c r="R109" s="86"/>
      <c r="S109" s="86"/>
      <c r="T109" s="103"/>
    </row>
    <row r="110" spans="1:38">
      <c r="A110" s="86"/>
      <c r="B110" s="100"/>
      <c r="C110" s="86"/>
      <c r="D110" s="101"/>
      <c r="E110" s="101"/>
      <c r="F110" s="101"/>
      <c r="G110" s="86"/>
      <c r="H110" s="101"/>
      <c r="I110" s="101"/>
      <c r="J110" s="86"/>
      <c r="K110" s="86"/>
      <c r="L110" s="86"/>
      <c r="M110" s="86"/>
      <c r="N110" s="86"/>
      <c r="O110" s="103"/>
      <c r="P110" s="102"/>
      <c r="Q110" s="101"/>
      <c r="R110" s="86"/>
      <c r="S110" s="86"/>
      <c r="T110" s="103"/>
    </row>
    <row r="111" spans="1:38">
      <c r="A111" s="86"/>
      <c r="B111" s="100"/>
      <c r="C111" s="86"/>
      <c r="D111" s="101"/>
      <c r="E111" s="101"/>
      <c r="F111" s="101"/>
      <c r="G111" s="86"/>
      <c r="H111" s="101"/>
      <c r="I111" s="101"/>
      <c r="J111" s="86"/>
      <c r="K111" s="86"/>
      <c r="L111" s="86"/>
      <c r="M111" s="86"/>
      <c r="N111" s="86"/>
      <c r="O111" s="103"/>
      <c r="P111" s="102"/>
      <c r="Q111" s="101"/>
      <c r="R111" s="86"/>
      <c r="S111" s="86"/>
      <c r="T111" s="103"/>
    </row>
    <row r="112" spans="1:38">
      <c r="A112" s="86"/>
      <c r="B112" s="100"/>
      <c r="C112" s="86"/>
      <c r="D112" s="101"/>
      <c r="E112" s="101"/>
      <c r="F112" s="101"/>
      <c r="G112" s="86"/>
      <c r="H112" s="101"/>
      <c r="I112" s="101"/>
      <c r="J112" s="86"/>
      <c r="K112" s="86"/>
      <c r="L112" s="86"/>
      <c r="M112" s="86"/>
      <c r="N112" s="86"/>
      <c r="O112" s="103"/>
      <c r="P112" s="102"/>
      <c r="Q112" s="101"/>
      <c r="R112" s="86"/>
      <c r="S112" s="86"/>
      <c r="T112" s="103"/>
    </row>
    <row r="113" spans="1:20">
      <c r="A113" s="86"/>
      <c r="B113" s="100"/>
      <c r="C113" s="86"/>
      <c r="D113" s="101"/>
      <c r="E113" s="101"/>
      <c r="F113" s="101"/>
      <c r="G113" s="86"/>
      <c r="H113" s="101"/>
      <c r="I113" s="101"/>
      <c r="J113" s="86"/>
      <c r="K113" s="86"/>
      <c r="L113" s="86"/>
      <c r="M113" s="86"/>
      <c r="N113" s="86"/>
      <c r="O113" s="103"/>
      <c r="P113" s="102"/>
      <c r="Q113" s="101"/>
      <c r="R113" s="86"/>
      <c r="S113" s="86"/>
      <c r="T113" s="103"/>
    </row>
    <row r="114" spans="1:20">
      <c r="A114" s="86"/>
      <c r="B114" s="100"/>
      <c r="C114" s="86"/>
      <c r="D114" s="101"/>
      <c r="E114" s="101"/>
      <c r="F114" s="101"/>
      <c r="G114" s="86"/>
      <c r="H114" s="101"/>
      <c r="I114" s="101"/>
      <c r="J114" s="86"/>
      <c r="K114" s="86"/>
      <c r="L114" s="86"/>
      <c r="M114" s="86"/>
      <c r="N114" s="86"/>
      <c r="O114" s="103"/>
      <c r="P114" s="102"/>
      <c r="Q114" s="101"/>
      <c r="R114" s="86"/>
      <c r="S114" s="86"/>
      <c r="T114" s="103"/>
    </row>
    <row r="115" spans="1:20">
      <c r="A115" s="86"/>
      <c r="B115" s="100"/>
      <c r="C115" s="86"/>
      <c r="D115" s="101"/>
      <c r="E115" s="101"/>
      <c r="F115" s="101"/>
      <c r="G115" s="86"/>
      <c r="H115" s="101"/>
      <c r="I115" s="101"/>
      <c r="J115" s="86"/>
      <c r="K115" s="86"/>
      <c r="L115" s="86"/>
      <c r="M115" s="86"/>
      <c r="N115" s="86"/>
      <c r="O115" s="103"/>
      <c r="P115" s="102"/>
      <c r="Q115" s="101"/>
      <c r="R115" s="86"/>
      <c r="S115" s="86"/>
      <c r="T115" s="103"/>
    </row>
    <row r="116" spans="1:20">
      <c r="A116" s="86"/>
      <c r="B116" s="100"/>
      <c r="C116" s="86"/>
      <c r="D116" s="101"/>
      <c r="E116" s="101"/>
      <c r="F116" s="101"/>
      <c r="G116" s="86"/>
      <c r="H116" s="101"/>
      <c r="I116" s="101"/>
      <c r="J116" s="86"/>
      <c r="K116" s="86"/>
      <c r="L116" s="86"/>
      <c r="M116" s="86"/>
      <c r="N116" s="86"/>
      <c r="O116" s="103"/>
      <c r="P116" s="102"/>
      <c r="Q116" s="101"/>
      <c r="R116" s="86"/>
      <c r="S116" s="86"/>
      <c r="T116" s="103"/>
    </row>
    <row r="117" spans="1:20">
      <c r="A117" s="86"/>
      <c r="B117" s="100"/>
      <c r="C117" s="86"/>
      <c r="D117" s="101"/>
      <c r="E117" s="101"/>
      <c r="F117" s="101"/>
      <c r="G117" s="86"/>
      <c r="H117" s="101"/>
      <c r="I117" s="101"/>
      <c r="J117" s="86"/>
      <c r="K117" s="86"/>
      <c r="L117" s="86"/>
      <c r="M117" s="86"/>
      <c r="N117" s="86"/>
      <c r="O117" s="103"/>
      <c r="P117" s="102"/>
      <c r="Q117" s="101"/>
      <c r="R117" s="86"/>
      <c r="S117" s="86"/>
      <c r="T117" s="103"/>
    </row>
    <row r="118" spans="1:20">
      <c r="A118" s="86"/>
      <c r="B118" s="100"/>
      <c r="C118" s="86"/>
      <c r="D118" s="101"/>
      <c r="E118" s="101"/>
      <c r="F118" s="101"/>
      <c r="G118" s="86"/>
      <c r="H118" s="101"/>
      <c r="I118" s="101"/>
      <c r="J118" s="86"/>
      <c r="K118" s="86"/>
      <c r="L118" s="86"/>
      <c r="M118" s="86"/>
      <c r="N118" s="86"/>
      <c r="O118" s="103"/>
      <c r="P118" s="102"/>
      <c r="Q118" s="101"/>
      <c r="R118" s="86"/>
      <c r="S118" s="86"/>
      <c r="T118" s="103"/>
    </row>
    <row r="119" spans="1:20">
      <c r="A119" s="86"/>
      <c r="B119" s="100"/>
      <c r="C119" s="86"/>
      <c r="D119" s="101"/>
      <c r="E119" s="101"/>
      <c r="F119" s="101"/>
      <c r="G119" s="86"/>
      <c r="H119" s="101"/>
      <c r="I119" s="101"/>
      <c r="J119" s="86"/>
      <c r="K119" s="86"/>
      <c r="L119" s="86"/>
      <c r="M119" s="86"/>
      <c r="N119" s="86"/>
      <c r="O119" s="103"/>
      <c r="P119" s="102"/>
      <c r="Q119" s="101"/>
      <c r="R119" s="86"/>
      <c r="S119" s="86"/>
      <c r="T119" s="103"/>
    </row>
    <row r="120" spans="1:20">
      <c r="A120" s="86"/>
      <c r="B120" s="100"/>
      <c r="C120" s="86"/>
      <c r="D120" s="101"/>
      <c r="E120" s="101"/>
      <c r="F120" s="101"/>
      <c r="G120" s="86"/>
      <c r="H120" s="101"/>
      <c r="I120" s="101"/>
      <c r="J120" s="86"/>
      <c r="K120" s="86"/>
      <c r="L120" s="86"/>
      <c r="M120" s="86"/>
      <c r="N120" s="86"/>
      <c r="O120" s="103"/>
      <c r="P120" s="102"/>
      <c r="Q120" s="101"/>
      <c r="R120" s="86"/>
      <c r="S120" s="86"/>
      <c r="T120" s="103"/>
    </row>
    <row r="121" spans="1:20">
      <c r="A121" s="86"/>
      <c r="B121" s="100"/>
      <c r="C121" s="86"/>
      <c r="D121" s="101"/>
      <c r="E121" s="101"/>
      <c r="F121" s="101"/>
      <c r="G121" s="86"/>
      <c r="H121" s="101"/>
      <c r="I121" s="101"/>
      <c r="J121" s="86"/>
      <c r="K121" s="86"/>
      <c r="L121" s="86"/>
      <c r="M121" s="86"/>
      <c r="N121" s="86"/>
      <c r="O121" s="103"/>
      <c r="P121" s="102"/>
      <c r="Q121" s="101"/>
      <c r="R121" s="86"/>
      <c r="S121" s="86"/>
      <c r="T121" s="103"/>
    </row>
    <row r="122" spans="1:20">
      <c r="A122" s="86"/>
      <c r="B122" s="100"/>
      <c r="C122" s="86"/>
      <c r="D122" s="101"/>
      <c r="E122" s="101"/>
      <c r="F122" s="101"/>
      <c r="G122" s="86"/>
      <c r="H122" s="101"/>
      <c r="I122" s="101"/>
      <c r="J122" s="86"/>
      <c r="K122" s="86"/>
      <c r="L122" s="86"/>
      <c r="M122" s="86"/>
      <c r="N122" s="86"/>
      <c r="O122" s="103"/>
      <c r="P122" s="102"/>
      <c r="Q122" s="101"/>
      <c r="R122" s="86"/>
      <c r="S122" s="86"/>
      <c r="T122" s="103"/>
    </row>
    <row r="123" spans="1:20">
      <c r="A123" s="86"/>
      <c r="B123" s="100"/>
      <c r="C123" s="86"/>
      <c r="D123" s="101"/>
      <c r="E123" s="101"/>
      <c r="F123" s="101"/>
      <c r="G123" s="86"/>
      <c r="H123" s="101"/>
      <c r="I123" s="101"/>
      <c r="J123" s="86"/>
      <c r="K123" s="86"/>
      <c r="L123" s="86"/>
      <c r="M123" s="86"/>
      <c r="N123" s="86"/>
      <c r="O123" s="103"/>
      <c r="P123" s="102"/>
      <c r="Q123" s="101"/>
      <c r="R123" s="86"/>
      <c r="S123" s="86"/>
      <c r="T123" s="103"/>
    </row>
    <row r="124" spans="1:20">
      <c r="A124" s="86"/>
      <c r="B124" s="100"/>
      <c r="C124" s="86"/>
      <c r="D124" s="101"/>
      <c r="E124" s="101"/>
      <c r="F124" s="101"/>
      <c r="G124" s="86"/>
      <c r="H124" s="101"/>
      <c r="I124" s="101"/>
      <c r="J124" s="86"/>
      <c r="K124" s="86"/>
      <c r="L124" s="86"/>
      <c r="M124" s="86"/>
      <c r="N124" s="86"/>
      <c r="O124" s="103"/>
      <c r="P124" s="102"/>
      <c r="Q124" s="101"/>
      <c r="R124" s="86"/>
      <c r="S124" s="86"/>
      <c r="T124" s="103"/>
    </row>
    <row r="125" spans="1:20">
      <c r="A125" s="86"/>
      <c r="B125" s="100"/>
      <c r="C125" s="86"/>
      <c r="D125" s="101"/>
      <c r="E125" s="101"/>
      <c r="F125" s="101"/>
      <c r="G125" s="86"/>
      <c r="H125" s="101"/>
      <c r="I125" s="101"/>
      <c r="J125" s="86"/>
      <c r="K125" s="86"/>
      <c r="L125" s="86"/>
      <c r="M125" s="86"/>
      <c r="N125" s="86"/>
      <c r="O125" s="103"/>
      <c r="P125" s="102"/>
      <c r="Q125" s="101"/>
      <c r="R125" s="86"/>
      <c r="S125" s="86"/>
      <c r="T125" s="103"/>
    </row>
    <row r="126" spans="1:20">
      <c r="A126" s="86"/>
      <c r="B126" s="100"/>
      <c r="C126" s="86"/>
      <c r="D126" s="101"/>
      <c r="E126" s="101"/>
      <c r="F126" s="101"/>
      <c r="G126" s="86"/>
      <c r="H126" s="101"/>
      <c r="I126" s="101"/>
      <c r="J126" s="86"/>
      <c r="K126" s="86"/>
      <c r="L126" s="86"/>
      <c r="M126" s="86"/>
      <c r="N126" s="86"/>
      <c r="O126" s="103"/>
      <c r="P126" s="102"/>
      <c r="Q126" s="101"/>
      <c r="R126" s="86"/>
      <c r="S126" s="86"/>
      <c r="T126" s="103"/>
    </row>
    <row r="127" spans="1:20">
      <c r="A127" s="86"/>
      <c r="B127" s="100"/>
      <c r="C127" s="86"/>
      <c r="D127" s="101"/>
      <c r="E127" s="101"/>
      <c r="F127" s="101"/>
      <c r="G127" s="86"/>
      <c r="H127" s="101"/>
      <c r="I127" s="101"/>
      <c r="J127" s="86"/>
      <c r="K127" s="86"/>
      <c r="L127" s="86"/>
      <c r="M127" s="86"/>
      <c r="N127" s="86"/>
      <c r="O127" s="103"/>
      <c r="P127" s="102"/>
      <c r="Q127" s="101"/>
      <c r="R127" s="86"/>
      <c r="S127" s="86"/>
      <c r="T127" s="103"/>
    </row>
    <row r="128" spans="1:20">
      <c r="A128" s="86"/>
      <c r="B128" s="100"/>
      <c r="C128" s="86"/>
      <c r="D128" s="101"/>
      <c r="E128" s="101"/>
      <c r="F128" s="101"/>
      <c r="G128" s="86"/>
      <c r="H128" s="101"/>
      <c r="I128" s="101"/>
      <c r="J128" s="86"/>
      <c r="K128" s="86"/>
      <c r="L128" s="86"/>
      <c r="M128" s="86"/>
      <c r="N128" s="86"/>
      <c r="O128" s="103"/>
      <c r="P128" s="102"/>
      <c r="Q128" s="101"/>
      <c r="R128" s="86"/>
      <c r="S128" s="86"/>
      <c r="T128" s="103"/>
    </row>
    <row r="129" spans="1:20">
      <c r="A129" s="86"/>
      <c r="B129" s="100"/>
      <c r="C129" s="86"/>
      <c r="D129" s="101"/>
      <c r="E129" s="101"/>
      <c r="F129" s="101"/>
      <c r="G129" s="86"/>
      <c r="H129" s="101"/>
      <c r="I129" s="101"/>
      <c r="J129" s="86"/>
      <c r="K129" s="86"/>
      <c r="L129" s="86"/>
      <c r="M129" s="86"/>
      <c r="N129" s="86"/>
      <c r="O129" s="103"/>
      <c r="P129" s="102"/>
      <c r="Q129" s="101"/>
      <c r="R129" s="86"/>
      <c r="S129" s="86"/>
      <c r="T129" s="103"/>
    </row>
    <row r="130" spans="1:20">
      <c r="A130" s="86"/>
      <c r="B130" s="100"/>
      <c r="C130" s="86"/>
      <c r="D130" s="101"/>
      <c r="E130" s="101"/>
      <c r="F130" s="101"/>
      <c r="G130" s="86"/>
      <c r="H130" s="101"/>
      <c r="I130" s="101"/>
      <c r="J130" s="86"/>
      <c r="K130" s="86"/>
      <c r="L130" s="86"/>
      <c r="M130" s="86"/>
      <c r="N130" s="86"/>
      <c r="O130" s="103"/>
      <c r="P130" s="102"/>
      <c r="Q130" s="101"/>
      <c r="R130" s="86"/>
      <c r="S130" s="86"/>
      <c r="T130" s="103"/>
    </row>
    <row r="131" spans="1:20">
      <c r="A131" s="86"/>
      <c r="B131" s="100"/>
      <c r="C131" s="86"/>
      <c r="D131" s="101"/>
      <c r="E131" s="101"/>
      <c r="F131" s="101"/>
      <c r="G131" s="86"/>
      <c r="H131" s="101"/>
      <c r="I131" s="101"/>
      <c r="J131" s="86"/>
      <c r="K131" s="86"/>
      <c r="L131" s="86"/>
      <c r="M131" s="86"/>
      <c r="N131" s="86"/>
      <c r="O131" s="103"/>
      <c r="P131" s="102"/>
      <c r="Q131" s="101"/>
      <c r="R131" s="86"/>
      <c r="S131" s="86"/>
      <c r="T131" s="103"/>
    </row>
    <row r="132" spans="1:20">
      <c r="A132" s="86"/>
      <c r="B132" s="100"/>
      <c r="C132" s="86"/>
      <c r="D132" s="101"/>
      <c r="E132" s="101"/>
      <c r="F132" s="101"/>
      <c r="G132" s="86"/>
      <c r="H132" s="101"/>
      <c r="I132" s="101"/>
      <c r="J132" s="86"/>
      <c r="K132" s="86"/>
      <c r="L132" s="86"/>
      <c r="M132" s="86"/>
      <c r="N132" s="86"/>
      <c r="O132" s="103"/>
      <c r="P132" s="102"/>
      <c r="Q132" s="101"/>
      <c r="R132" s="86"/>
      <c r="S132" s="86"/>
      <c r="T132" s="103"/>
    </row>
    <row r="133" spans="1:20">
      <c r="A133" s="86"/>
      <c r="B133" s="100"/>
      <c r="C133" s="86"/>
      <c r="D133" s="101"/>
      <c r="E133" s="101"/>
      <c r="F133" s="101"/>
      <c r="G133" s="86"/>
      <c r="H133" s="101"/>
      <c r="I133" s="101"/>
      <c r="J133" s="86"/>
      <c r="K133" s="86"/>
      <c r="L133" s="86"/>
      <c r="M133" s="86"/>
      <c r="N133" s="86"/>
      <c r="O133" s="103"/>
      <c r="P133" s="102"/>
      <c r="Q133" s="101"/>
      <c r="R133" s="86"/>
      <c r="S133" s="86"/>
      <c r="T133" s="103"/>
    </row>
    <row r="134" spans="1:20">
      <c r="A134" s="86"/>
      <c r="B134" s="100"/>
      <c r="C134" s="86"/>
      <c r="D134" s="101"/>
      <c r="E134" s="101"/>
      <c r="F134" s="101"/>
      <c r="G134" s="86"/>
      <c r="H134" s="101"/>
      <c r="I134" s="101"/>
      <c r="J134" s="86"/>
      <c r="K134" s="86"/>
      <c r="L134" s="86"/>
      <c r="M134" s="86"/>
      <c r="N134" s="86"/>
      <c r="O134" s="103"/>
      <c r="P134" s="102"/>
      <c r="Q134" s="101"/>
      <c r="R134" s="86"/>
      <c r="S134" s="86"/>
      <c r="T134" s="103"/>
    </row>
    <row r="135" spans="1:20">
      <c r="A135" s="86"/>
      <c r="B135" s="100"/>
      <c r="C135" s="86"/>
      <c r="D135" s="101"/>
      <c r="E135" s="101"/>
      <c r="F135" s="101"/>
      <c r="G135" s="86"/>
      <c r="H135" s="101"/>
      <c r="I135" s="101"/>
      <c r="J135" s="86"/>
      <c r="K135" s="86"/>
      <c r="L135" s="86"/>
      <c r="M135" s="86"/>
      <c r="N135" s="86"/>
      <c r="O135" s="103"/>
      <c r="P135" s="102"/>
      <c r="Q135" s="101"/>
      <c r="R135" s="86"/>
      <c r="S135" s="86"/>
      <c r="T135" s="103"/>
    </row>
    <row r="136" spans="1:20">
      <c r="A136" s="86"/>
      <c r="B136" s="100"/>
      <c r="C136" s="86"/>
      <c r="D136" s="101"/>
      <c r="E136" s="101"/>
      <c r="F136" s="101"/>
      <c r="G136" s="86"/>
      <c r="H136" s="101"/>
      <c r="I136" s="101"/>
      <c r="J136" s="86"/>
      <c r="K136" s="86"/>
      <c r="L136" s="86"/>
      <c r="M136" s="86"/>
      <c r="N136" s="86"/>
      <c r="O136" s="103"/>
      <c r="P136" s="102"/>
      <c r="Q136" s="101"/>
      <c r="R136" s="86"/>
      <c r="S136" s="86"/>
      <c r="T136" s="103"/>
    </row>
    <row r="137" spans="1:20">
      <c r="A137" s="86"/>
      <c r="B137" s="100"/>
      <c r="C137" s="86"/>
      <c r="D137" s="101"/>
      <c r="E137" s="101"/>
      <c r="F137" s="101"/>
      <c r="G137" s="86"/>
      <c r="H137" s="101"/>
      <c r="I137" s="101"/>
      <c r="J137" s="86"/>
      <c r="K137" s="86"/>
      <c r="L137" s="86"/>
      <c r="M137" s="86"/>
      <c r="N137" s="86"/>
      <c r="O137" s="103"/>
      <c r="P137" s="102"/>
      <c r="Q137" s="101"/>
      <c r="R137" s="86"/>
      <c r="S137" s="86"/>
      <c r="T137" s="103"/>
    </row>
    <row r="138" spans="1:20">
      <c r="A138" s="86"/>
      <c r="B138" s="100"/>
      <c r="C138" s="86"/>
      <c r="D138" s="101"/>
      <c r="E138" s="101"/>
      <c r="F138" s="101"/>
      <c r="G138" s="86"/>
      <c r="H138" s="101"/>
      <c r="I138" s="101"/>
      <c r="J138" s="86"/>
      <c r="K138" s="86"/>
      <c r="L138" s="86"/>
      <c r="M138" s="86"/>
      <c r="N138" s="86"/>
      <c r="O138" s="103"/>
      <c r="P138" s="102"/>
      <c r="Q138" s="101"/>
      <c r="R138" s="86"/>
      <c r="S138" s="86"/>
      <c r="T138" s="103"/>
    </row>
    <row r="139" spans="1:20">
      <c r="A139" s="86"/>
      <c r="B139" s="100"/>
      <c r="C139" s="86"/>
      <c r="D139" s="101"/>
      <c r="E139" s="101"/>
      <c r="F139" s="101"/>
      <c r="G139" s="86"/>
      <c r="H139" s="101"/>
      <c r="I139" s="101"/>
      <c r="J139" s="86"/>
      <c r="K139" s="86"/>
      <c r="L139" s="86"/>
      <c r="M139" s="86"/>
      <c r="N139" s="86"/>
      <c r="O139" s="103"/>
      <c r="P139" s="102"/>
      <c r="Q139" s="101"/>
      <c r="R139" s="86"/>
      <c r="S139" s="86"/>
      <c r="T139" s="103"/>
    </row>
    <row r="140" spans="1:20">
      <c r="A140" s="86"/>
      <c r="B140" s="100"/>
      <c r="C140" s="86"/>
      <c r="D140" s="101"/>
      <c r="E140" s="101"/>
      <c r="F140" s="101"/>
      <c r="G140" s="86"/>
      <c r="H140" s="101"/>
      <c r="I140" s="101"/>
      <c r="J140" s="86"/>
      <c r="K140" s="86"/>
      <c r="L140" s="86"/>
      <c r="M140" s="86"/>
      <c r="N140" s="86"/>
      <c r="O140" s="103"/>
      <c r="P140" s="102"/>
      <c r="Q140" s="101"/>
      <c r="R140" s="86"/>
      <c r="S140" s="86"/>
      <c r="T140" s="103"/>
    </row>
    <row r="141" spans="1:20">
      <c r="A141" s="86"/>
      <c r="B141" s="100"/>
      <c r="C141" s="86"/>
      <c r="D141" s="101"/>
      <c r="E141" s="101"/>
      <c r="F141" s="101"/>
      <c r="G141" s="86"/>
      <c r="H141" s="101"/>
      <c r="I141" s="101"/>
      <c r="J141" s="86"/>
      <c r="K141" s="86"/>
      <c r="L141" s="86"/>
      <c r="M141" s="86"/>
      <c r="N141" s="86"/>
      <c r="O141" s="103"/>
      <c r="P141" s="102"/>
      <c r="Q141" s="101"/>
      <c r="R141" s="86"/>
      <c r="S141" s="86"/>
      <c r="T141" s="103"/>
    </row>
    <row r="142" spans="1:20">
      <c r="A142" s="86"/>
      <c r="B142" s="100"/>
      <c r="C142" s="86"/>
      <c r="D142" s="101"/>
      <c r="E142" s="101"/>
      <c r="F142" s="101"/>
      <c r="G142" s="86"/>
      <c r="H142" s="101"/>
      <c r="I142" s="101"/>
      <c r="J142" s="86"/>
      <c r="K142" s="86"/>
      <c r="L142" s="86"/>
      <c r="M142" s="86"/>
      <c r="N142" s="86"/>
      <c r="O142" s="103"/>
      <c r="P142" s="102"/>
      <c r="Q142" s="101"/>
      <c r="R142" s="86"/>
      <c r="S142" s="86"/>
      <c r="T142" s="103"/>
    </row>
    <row r="143" spans="1:20">
      <c r="A143" s="86"/>
      <c r="B143" s="100"/>
      <c r="C143" s="86"/>
      <c r="D143" s="101"/>
      <c r="E143" s="101"/>
      <c r="F143" s="101"/>
      <c r="G143" s="86"/>
      <c r="H143" s="101"/>
      <c r="I143" s="101"/>
      <c r="J143" s="86"/>
      <c r="K143" s="86"/>
      <c r="L143" s="86"/>
      <c r="M143" s="86"/>
      <c r="N143" s="86"/>
      <c r="O143" s="103"/>
      <c r="P143" s="102"/>
      <c r="Q143" s="101"/>
      <c r="R143" s="86"/>
      <c r="S143" s="86"/>
      <c r="T143" s="103"/>
    </row>
    <row r="144" spans="1:20">
      <c r="A144" s="86"/>
      <c r="B144" s="100"/>
      <c r="C144" s="86"/>
      <c r="D144" s="101"/>
      <c r="E144" s="101"/>
      <c r="F144" s="101"/>
      <c r="G144" s="86"/>
      <c r="H144" s="101"/>
      <c r="I144" s="101"/>
      <c r="J144" s="86"/>
      <c r="K144" s="86"/>
      <c r="L144" s="86"/>
      <c r="M144" s="86"/>
      <c r="N144" s="86"/>
      <c r="O144" s="103"/>
      <c r="P144" s="102"/>
      <c r="Q144" s="101"/>
      <c r="R144" s="86"/>
      <c r="S144" s="86"/>
      <c r="T144" s="103"/>
    </row>
    <row r="145" spans="1:20">
      <c r="A145" s="86"/>
      <c r="B145" s="100"/>
      <c r="C145" s="86"/>
      <c r="D145" s="101"/>
      <c r="E145" s="101"/>
      <c r="F145" s="101"/>
      <c r="G145" s="86"/>
      <c r="H145" s="101"/>
      <c r="I145" s="101"/>
      <c r="J145" s="86"/>
      <c r="K145" s="86"/>
      <c r="L145" s="86"/>
      <c r="M145" s="86"/>
      <c r="N145" s="86"/>
      <c r="O145" s="103"/>
      <c r="P145" s="102"/>
      <c r="Q145" s="101"/>
      <c r="R145" s="86"/>
      <c r="S145" s="86"/>
      <c r="T145" s="103"/>
    </row>
    <row r="146" spans="1:20">
      <c r="A146" s="86"/>
      <c r="B146" s="100"/>
      <c r="C146" s="86"/>
      <c r="D146" s="101"/>
      <c r="E146" s="101"/>
      <c r="F146" s="101"/>
      <c r="G146" s="86"/>
      <c r="H146" s="101"/>
      <c r="I146" s="101"/>
      <c r="J146" s="86"/>
      <c r="K146" s="86"/>
      <c r="L146" s="86"/>
      <c r="M146" s="86"/>
      <c r="N146" s="86"/>
      <c r="O146" s="103"/>
      <c r="P146" s="102"/>
      <c r="Q146" s="101"/>
      <c r="R146" s="86"/>
      <c r="S146" s="86"/>
      <c r="T146" s="103"/>
    </row>
    <row r="147" spans="1:20">
      <c r="A147" s="86"/>
      <c r="B147" s="100"/>
      <c r="C147" s="86"/>
      <c r="D147" s="101"/>
      <c r="E147" s="101"/>
      <c r="F147" s="101"/>
      <c r="G147" s="86"/>
      <c r="H147" s="101"/>
      <c r="I147" s="101"/>
      <c r="J147" s="86"/>
      <c r="K147" s="86"/>
      <c r="L147" s="86"/>
      <c r="M147" s="86"/>
      <c r="N147" s="86"/>
      <c r="O147" s="103"/>
      <c r="P147" s="102"/>
      <c r="Q147" s="101"/>
      <c r="R147" s="86"/>
      <c r="S147" s="86"/>
      <c r="T147" s="103"/>
    </row>
    <row r="148" spans="1:20">
      <c r="A148" s="86"/>
      <c r="B148" s="100"/>
      <c r="C148" s="86"/>
      <c r="D148" s="101"/>
      <c r="E148" s="101"/>
      <c r="F148" s="101"/>
      <c r="G148" s="86"/>
      <c r="H148" s="101"/>
      <c r="I148" s="101"/>
      <c r="J148" s="86"/>
      <c r="K148" s="86"/>
      <c r="L148" s="86"/>
      <c r="M148" s="86"/>
      <c r="N148" s="86"/>
      <c r="O148" s="103"/>
      <c r="P148" s="102"/>
      <c r="Q148" s="101"/>
      <c r="R148" s="86"/>
      <c r="S148" s="86"/>
      <c r="T148" s="103"/>
    </row>
    <row r="149" spans="1:20">
      <c r="A149" s="86"/>
      <c r="B149" s="100"/>
      <c r="C149" s="86"/>
      <c r="D149" s="101"/>
      <c r="E149" s="101"/>
      <c r="F149" s="101"/>
      <c r="G149" s="86"/>
      <c r="H149" s="101"/>
      <c r="I149" s="101"/>
      <c r="J149" s="86"/>
      <c r="K149" s="86"/>
      <c r="L149" s="86"/>
      <c r="M149" s="86"/>
      <c r="N149" s="86"/>
      <c r="O149" s="103"/>
      <c r="P149" s="102"/>
      <c r="Q149" s="101"/>
      <c r="R149" s="86"/>
      <c r="S149" s="86"/>
      <c r="T149" s="103"/>
    </row>
    <row r="150" spans="1:20">
      <c r="A150" s="86"/>
      <c r="B150" s="100"/>
      <c r="C150" s="86"/>
      <c r="D150" s="101"/>
      <c r="E150" s="101"/>
      <c r="F150" s="101"/>
      <c r="G150" s="86"/>
      <c r="H150" s="101"/>
      <c r="I150" s="101"/>
      <c r="J150" s="86"/>
      <c r="K150" s="86"/>
      <c r="L150" s="86"/>
      <c r="M150" s="86"/>
      <c r="N150" s="86"/>
      <c r="O150" s="103"/>
      <c r="P150" s="102"/>
      <c r="Q150" s="101"/>
      <c r="R150" s="86"/>
      <c r="S150" s="86"/>
      <c r="T150" s="103"/>
    </row>
    <row r="151" spans="1:20">
      <c r="A151" s="86"/>
      <c r="B151" s="100"/>
      <c r="C151" s="86"/>
      <c r="D151" s="101"/>
      <c r="E151" s="101"/>
      <c r="F151" s="101"/>
      <c r="G151" s="86"/>
      <c r="H151" s="101"/>
      <c r="I151" s="101"/>
      <c r="J151" s="86"/>
      <c r="K151" s="86"/>
      <c r="L151" s="86"/>
      <c r="M151" s="86"/>
      <c r="N151" s="86"/>
      <c r="O151" s="103"/>
      <c r="P151" s="102"/>
      <c r="Q151" s="101"/>
      <c r="R151" s="86"/>
      <c r="S151" s="86"/>
      <c r="T151" s="103"/>
    </row>
    <row r="152" spans="1:20">
      <c r="A152" s="86"/>
      <c r="B152" s="100"/>
      <c r="C152" s="86"/>
      <c r="D152" s="101"/>
      <c r="E152" s="101"/>
      <c r="F152" s="101"/>
      <c r="G152" s="86"/>
      <c r="H152" s="101"/>
      <c r="I152" s="101"/>
      <c r="J152" s="86"/>
      <c r="K152" s="86"/>
      <c r="L152" s="86"/>
      <c r="M152" s="86"/>
      <c r="N152" s="86"/>
      <c r="O152" s="103"/>
      <c r="P152" s="102"/>
      <c r="Q152" s="101"/>
      <c r="R152" s="86"/>
      <c r="S152" s="86"/>
      <c r="T152" s="103"/>
    </row>
    <row r="153" spans="1:20">
      <c r="A153" s="86"/>
      <c r="B153" s="100"/>
      <c r="C153" s="86"/>
      <c r="D153" s="101"/>
      <c r="E153" s="101"/>
      <c r="F153" s="101"/>
      <c r="G153" s="86"/>
      <c r="H153" s="101"/>
      <c r="I153" s="101"/>
      <c r="J153" s="86"/>
      <c r="K153" s="86"/>
      <c r="L153" s="86"/>
      <c r="M153" s="86"/>
      <c r="N153" s="86"/>
      <c r="O153" s="103"/>
      <c r="P153" s="102"/>
      <c r="Q153" s="101"/>
      <c r="R153" s="86"/>
      <c r="S153" s="86"/>
      <c r="T153" s="103"/>
    </row>
    <row r="154" spans="1:20">
      <c r="A154" s="86"/>
      <c r="B154" s="100"/>
      <c r="C154" s="86"/>
      <c r="D154" s="101"/>
      <c r="E154" s="101"/>
      <c r="F154" s="101"/>
      <c r="G154" s="86"/>
      <c r="H154" s="101"/>
      <c r="I154" s="101"/>
      <c r="J154" s="86"/>
      <c r="K154" s="86"/>
      <c r="L154" s="86"/>
      <c r="M154" s="86"/>
      <c r="N154" s="86"/>
      <c r="O154" s="103"/>
      <c r="P154" s="102"/>
      <c r="Q154" s="101"/>
      <c r="R154" s="86"/>
      <c r="S154" s="86"/>
      <c r="T154" s="103"/>
    </row>
    <row r="155" spans="1:20">
      <c r="A155" s="86"/>
      <c r="B155" s="100"/>
      <c r="C155" s="86"/>
      <c r="D155" s="101"/>
      <c r="E155" s="101"/>
      <c r="F155" s="101"/>
      <c r="G155" s="86"/>
      <c r="H155" s="101"/>
      <c r="I155" s="101"/>
      <c r="J155" s="86"/>
      <c r="K155" s="86"/>
      <c r="L155" s="86"/>
      <c r="M155" s="86"/>
      <c r="N155" s="86"/>
      <c r="O155" s="103"/>
      <c r="P155" s="102"/>
      <c r="Q155" s="101"/>
      <c r="R155" s="86"/>
      <c r="S155" s="86"/>
      <c r="T155" s="103"/>
    </row>
    <row r="156" spans="1:20">
      <c r="A156" s="86"/>
      <c r="B156" s="100"/>
      <c r="C156" s="86"/>
      <c r="D156" s="101"/>
      <c r="E156" s="101"/>
      <c r="F156" s="101"/>
      <c r="G156" s="86"/>
      <c r="H156" s="101"/>
      <c r="I156" s="101"/>
      <c r="J156" s="86"/>
      <c r="K156" s="86"/>
      <c r="L156" s="86"/>
      <c r="M156" s="86"/>
      <c r="N156" s="86"/>
      <c r="O156" s="103"/>
      <c r="P156" s="102"/>
      <c r="Q156" s="101"/>
      <c r="R156" s="86"/>
      <c r="S156" s="86"/>
      <c r="T156" s="103"/>
    </row>
    <row r="157" spans="1:20">
      <c r="A157" s="86"/>
      <c r="B157" s="100"/>
      <c r="C157" s="86"/>
      <c r="D157" s="101"/>
      <c r="E157" s="101"/>
      <c r="F157" s="101"/>
      <c r="G157" s="86"/>
      <c r="H157" s="101"/>
      <c r="I157" s="101"/>
      <c r="J157" s="86"/>
      <c r="K157" s="86"/>
      <c r="L157" s="86"/>
      <c r="M157" s="86"/>
      <c r="N157" s="86"/>
      <c r="O157" s="103"/>
      <c r="P157" s="102"/>
      <c r="Q157" s="101"/>
      <c r="R157" s="86"/>
      <c r="S157" s="86"/>
      <c r="T157" s="103"/>
    </row>
    <row r="158" spans="1:20">
      <c r="A158" s="86"/>
      <c r="B158" s="100"/>
      <c r="C158" s="86"/>
      <c r="D158" s="101"/>
      <c r="E158" s="101"/>
      <c r="F158" s="101"/>
      <c r="G158" s="86"/>
      <c r="H158" s="101"/>
      <c r="I158" s="101"/>
      <c r="J158" s="86"/>
      <c r="K158" s="86"/>
      <c r="L158" s="86"/>
      <c r="M158" s="86"/>
      <c r="N158" s="86"/>
      <c r="O158" s="103"/>
      <c r="P158" s="102"/>
      <c r="Q158" s="101"/>
      <c r="R158" s="86"/>
      <c r="S158" s="86"/>
      <c r="T158" s="103"/>
    </row>
    <row r="159" spans="1:20">
      <c r="A159" s="86"/>
      <c r="B159" s="100"/>
      <c r="C159" s="86"/>
      <c r="D159" s="101"/>
      <c r="E159" s="101"/>
      <c r="F159" s="101"/>
      <c r="G159" s="86"/>
      <c r="H159" s="101"/>
      <c r="I159" s="101"/>
      <c r="J159" s="86"/>
      <c r="K159" s="86"/>
      <c r="L159" s="86"/>
      <c r="M159" s="86"/>
      <c r="N159" s="86"/>
      <c r="O159" s="103"/>
      <c r="P159" s="102"/>
      <c r="Q159" s="101"/>
      <c r="R159" s="86"/>
      <c r="S159" s="86"/>
      <c r="T159" s="103"/>
    </row>
    <row r="160" spans="1:20">
      <c r="A160" s="86"/>
      <c r="B160" s="100"/>
      <c r="C160" s="86"/>
      <c r="D160" s="101"/>
      <c r="E160" s="101"/>
      <c r="F160" s="101"/>
      <c r="G160" s="86"/>
      <c r="H160" s="101"/>
      <c r="I160" s="101"/>
      <c r="J160" s="86"/>
      <c r="K160" s="86"/>
      <c r="L160" s="86"/>
      <c r="M160" s="86"/>
      <c r="N160" s="86"/>
      <c r="O160" s="103"/>
      <c r="P160" s="102"/>
      <c r="Q160" s="101"/>
      <c r="R160" s="86"/>
      <c r="S160" s="86"/>
      <c r="T160" s="103"/>
    </row>
    <row r="161" spans="1:20">
      <c r="A161" s="86"/>
      <c r="B161" s="100"/>
      <c r="C161" s="86"/>
      <c r="D161" s="101"/>
      <c r="E161" s="101"/>
      <c r="F161" s="101"/>
      <c r="G161" s="86"/>
      <c r="H161" s="101"/>
      <c r="I161" s="101"/>
      <c r="J161" s="86"/>
      <c r="K161" s="86"/>
      <c r="L161" s="86"/>
      <c r="M161" s="86"/>
      <c r="N161" s="86"/>
      <c r="O161" s="103"/>
      <c r="P161" s="102"/>
      <c r="Q161" s="101"/>
      <c r="R161" s="86"/>
      <c r="S161" s="86"/>
      <c r="T161" s="103"/>
    </row>
    <row r="162" spans="1:20">
      <c r="A162" s="86"/>
      <c r="B162" s="100"/>
      <c r="C162" s="86"/>
      <c r="D162" s="101"/>
      <c r="E162" s="101"/>
      <c r="F162" s="101"/>
      <c r="G162" s="86"/>
      <c r="H162" s="101"/>
      <c r="I162" s="101"/>
      <c r="J162" s="86"/>
      <c r="K162" s="86"/>
      <c r="L162" s="86"/>
      <c r="M162" s="86"/>
      <c r="N162" s="86"/>
      <c r="O162" s="103"/>
      <c r="P162" s="102"/>
      <c r="Q162" s="101"/>
      <c r="R162" s="86"/>
      <c r="S162" s="86"/>
      <c r="T162" s="103"/>
    </row>
    <row r="163" spans="1:20">
      <c r="A163" s="86"/>
      <c r="B163" s="100"/>
      <c r="C163" s="86"/>
      <c r="D163" s="101"/>
      <c r="E163" s="101"/>
      <c r="F163" s="101"/>
      <c r="G163" s="86"/>
      <c r="H163" s="101"/>
      <c r="I163" s="101"/>
      <c r="J163" s="86"/>
      <c r="K163" s="86"/>
      <c r="L163" s="86"/>
      <c r="M163" s="86"/>
      <c r="N163" s="86"/>
      <c r="O163" s="103"/>
      <c r="P163" s="102"/>
      <c r="Q163" s="101"/>
      <c r="R163" s="86"/>
      <c r="S163" s="86"/>
      <c r="T163" s="103"/>
    </row>
    <row r="164" spans="1:20">
      <c r="A164" s="86"/>
      <c r="B164" s="100"/>
      <c r="C164" s="86"/>
      <c r="D164" s="101"/>
      <c r="E164" s="101"/>
      <c r="F164" s="101"/>
      <c r="G164" s="86"/>
      <c r="H164" s="101"/>
      <c r="I164" s="101"/>
      <c r="J164" s="86"/>
      <c r="K164" s="86"/>
      <c r="L164" s="86"/>
      <c r="M164" s="86"/>
      <c r="N164" s="86"/>
      <c r="O164" s="103"/>
      <c r="P164" s="102"/>
      <c r="Q164" s="101"/>
      <c r="R164" s="86"/>
      <c r="S164" s="86"/>
      <c r="T164" s="103"/>
    </row>
    <row r="165" spans="1:20">
      <c r="A165" s="86"/>
      <c r="B165" s="100"/>
      <c r="C165" s="86"/>
      <c r="D165" s="101"/>
      <c r="E165" s="101"/>
      <c r="F165" s="101"/>
      <c r="G165" s="86"/>
      <c r="H165" s="101"/>
      <c r="I165" s="101"/>
      <c r="J165" s="86"/>
      <c r="K165" s="86"/>
      <c r="L165" s="86"/>
      <c r="M165" s="86"/>
      <c r="N165" s="86"/>
      <c r="O165" s="103"/>
      <c r="P165" s="102"/>
      <c r="Q165" s="101"/>
      <c r="R165" s="86"/>
      <c r="S165" s="86"/>
      <c r="T165" s="103"/>
    </row>
    <row r="166" spans="1:20">
      <c r="A166" s="86"/>
      <c r="B166" s="100"/>
      <c r="C166" s="86"/>
      <c r="D166" s="101"/>
      <c r="E166" s="101"/>
      <c r="F166" s="101"/>
      <c r="G166" s="86"/>
      <c r="H166" s="101"/>
      <c r="I166" s="101"/>
      <c r="J166" s="86"/>
      <c r="K166" s="86"/>
      <c r="L166" s="86"/>
      <c r="M166" s="86"/>
      <c r="N166" s="86"/>
      <c r="O166" s="103"/>
      <c r="P166" s="102"/>
      <c r="Q166" s="101"/>
      <c r="R166" s="86"/>
      <c r="S166" s="86"/>
      <c r="T166" s="103"/>
    </row>
    <row r="167" spans="1:20">
      <c r="A167" s="86"/>
      <c r="B167" s="100"/>
      <c r="C167" s="86"/>
      <c r="D167" s="101"/>
      <c r="E167" s="101"/>
      <c r="F167" s="101"/>
      <c r="G167" s="86"/>
      <c r="H167" s="101"/>
      <c r="I167" s="101"/>
      <c r="J167" s="86"/>
      <c r="K167" s="86"/>
      <c r="L167" s="86"/>
      <c r="M167" s="86"/>
      <c r="N167" s="86"/>
      <c r="O167" s="103"/>
      <c r="P167" s="102"/>
      <c r="Q167" s="101"/>
      <c r="R167" s="86"/>
      <c r="S167" s="86"/>
      <c r="T167" s="103"/>
    </row>
    <row r="168" spans="1:20">
      <c r="A168" s="86"/>
      <c r="B168" s="100"/>
      <c r="C168" s="86"/>
      <c r="D168" s="101"/>
      <c r="E168" s="101"/>
      <c r="F168" s="101"/>
      <c r="G168" s="86"/>
      <c r="H168" s="101"/>
      <c r="I168" s="101"/>
      <c r="J168" s="86"/>
      <c r="K168" s="86"/>
      <c r="L168" s="86"/>
      <c r="M168" s="86"/>
      <c r="N168" s="86"/>
      <c r="O168" s="103"/>
      <c r="P168" s="102"/>
      <c r="Q168" s="101"/>
      <c r="R168" s="86"/>
      <c r="S168" s="86"/>
      <c r="T168" s="103"/>
    </row>
    <row r="169" spans="1:20">
      <c r="A169" s="86"/>
      <c r="B169" s="100"/>
      <c r="C169" s="86"/>
      <c r="D169" s="101"/>
      <c r="E169" s="101"/>
      <c r="F169" s="101"/>
      <c r="G169" s="86"/>
      <c r="H169" s="101"/>
      <c r="I169" s="101"/>
      <c r="J169" s="86"/>
      <c r="K169" s="86"/>
      <c r="L169" s="86"/>
      <c r="M169" s="86"/>
      <c r="N169" s="86"/>
      <c r="O169" s="103"/>
      <c r="P169" s="102"/>
      <c r="Q169" s="101"/>
      <c r="R169" s="86"/>
      <c r="S169" s="86"/>
      <c r="T169" s="103"/>
    </row>
    <row r="170" spans="1:20">
      <c r="A170" s="86"/>
      <c r="B170" s="100"/>
      <c r="C170" s="86"/>
      <c r="D170" s="101"/>
      <c r="E170" s="101"/>
      <c r="F170" s="101"/>
      <c r="G170" s="86"/>
      <c r="H170" s="101"/>
      <c r="I170" s="101"/>
      <c r="J170" s="86"/>
      <c r="K170" s="86"/>
      <c r="L170" s="86"/>
      <c r="M170" s="86"/>
      <c r="N170" s="86"/>
      <c r="O170" s="103"/>
      <c r="P170" s="102"/>
      <c r="Q170" s="101"/>
      <c r="R170" s="86"/>
      <c r="S170" s="86"/>
      <c r="T170" s="103"/>
    </row>
    <row r="171" spans="1:20">
      <c r="A171" s="86"/>
      <c r="B171" s="100"/>
      <c r="C171" s="86"/>
      <c r="D171" s="101"/>
      <c r="E171" s="101"/>
      <c r="F171" s="101"/>
      <c r="G171" s="86"/>
      <c r="H171" s="101"/>
      <c r="I171" s="101"/>
      <c r="J171" s="86"/>
      <c r="K171" s="86"/>
      <c r="L171" s="86"/>
      <c r="M171" s="86"/>
      <c r="N171" s="86"/>
      <c r="O171" s="103"/>
      <c r="P171" s="102"/>
      <c r="Q171" s="101"/>
      <c r="R171" s="86"/>
      <c r="S171" s="86"/>
      <c r="T171" s="103"/>
    </row>
    <row r="172" spans="1:20">
      <c r="A172" s="86"/>
      <c r="B172" s="100"/>
      <c r="C172" s="86"/>
      <c r="D172" s="101"/>
      <c r="E172" s="101"/>
      <c r="F172" s="101"/>
      <c r="G172" s="86"/>
      <c r="H172" s="101"/>
      <c r="I172" s="101"/>
      <c r="J172" s="86"/>
      <c r="K172" s="86"/>
      <c r="L172" s="86"/>
      <c r="M172" s="86"/>
      <c r="N172" s="86"/>
      <c r="O172" s="103"/>
      <c r="P172" s="102"/>
      <c r="Q172" s="101"/>
      <c r="R172" s="86"/>
      <c r="S172" s="86"/>
      <c r="T172" s="103"/>
    </row>
    <row r="173" spans="1:20">
      <c r="A173" s="86"/>
      <c r="B173" s="100"/>
      <c r="C173" s="86"/>
      <c r="D173" s="101"/>
      <c r="E173" s="101"/>
      <c r="F173" s="101"/>
      <c r="G173" s="86"/>
      <c r="H173" s="101"/>
      <c r="I173" s="101"/>
      <c r="J173" s="86"/>
      <c r="K173" s="86"/>
      <c r="L173" s="86"/>
      <c r="M173" s="86"/>
      <c r="N173" s="86"/>
      <c r="O173" s="103"/>
      <c r="P173" s="102"/>
      <c r="Q173" s="101"/>
      <c r="R173" s="86"/>
      <c r="S173" s="86"/>
      <c r="T173" s="103"/>
    </row>
    <row r="174" spans="1:20">
      <c r="A174" s="86"/>
      <c r="B174" s="100"/>
      <c r="C174" s="86"/>
      <c r="D174" s="101"/>
      <c r="E174" s="101"/>
      <c r="F174" s="101"/>
      <c r="G174" s="86"/>
      <c r="H174" s="101"/>
      <c r="I174" s="101"/>
      <c r="J174" s="86"/>
      <c r="K174" s="86"/>
      <c r="L174" s="86"/>
      <c r="M174" s="86"/>
      <c r="N174" s="86"/>
      <c r="O174" s="103"/>
      <c r="P174" s="102"/>
      <c r="Q174" s="101"/>
      <c r="R174" s="86"/>
      <c r="S174" s="86"/>
      <c r="T174" s="103"/>
    </row>
    <row r="175" spans="1:20">
      <c r="A175" s="86"/>
      <c r="B175" s="100"/>
      <c r="C175" s="86"/>
      <c r="D175" s="101"/>
      <c r="E175" s="101"/>
      <c r="F175" s="101"/>
      <c r="G175" s="86"/>
      <c r="H175" s="101"/>
      <c r="I175" s="101"/>
      <c r="J175" s="86"/>
      <c r="K175" s="86"/>
      <c r="L175" s="86"/>
      <c r="M175" s="86"/>
      <c r="N175" s="86"/>
      <c r="O175" s="103"/>
      <c r="P175" s="102"/>
      <c r="Q175" s="101"/>
      <c r="R175" s="86"/>
      <c r="S175" s="86"/>
      <c r="T175" s="103"/>
    </row>
    <row r="176" spans="1:20">
      <c r="A176" s="86"/>
      <c r="B176" s="100"/>
      <c r="C176" s="86"/>
      <c r="D176" s="101"/>
      <c r="E176" s="101"/>
      <c r="F176" s="101"/>
      <c r="G176" s="86"/>
      <c r="H176" s="101"/>
      <c r="I176" s="101"/>
      <c r="J176" s="86"/>
      <c r="K176" s="86"/>
      <c r="L176" s="86"/>
      <c r="M176" s="86"/>
      <c r="N176" s="86"/>
      <c r="O176" s="103"/>
      <c r="P176" s="102"/>
      <c r="Q176" s="101"/>
      <c r="R176" s="86"/>
      <c r="S176" s="86"/>
      <c r="T176" s="103"/>
    </row>
    <row r="177" spans="1:20">
      <c r="A177" s="86"/>
      <c r="B177" s="100"/>
      <c r="C177" s="86"/>
      <c r="D177" s="101"/>
      <c r="E177" s="101"/>
      <c r="F177" s="101"/>
      <c r="G177" s="86"/>
      <c r="H177" s="101"/>
      <c r="I177" s="101"/>
      <c r="J177" s="86"/>
      <c r="K177" s="86"/>
      <c r="L177" s="86"/>
      <c r="M177" s="86"/>
      <c r="N177" s="86"/>
      <c r="O177" s="103"/>
      <c r="P177" s="102"/>
      <c r="Q177" s="101"/>
      <c r="R177" s="86"/>
      <c r="S177" s="86"/>
      <c r="T177" s="103"/>
    </row>
    <row r="178" spans="1:20">
      <c r="A178" s="86"/>
      <c r="B178" s="100"/>
      <c r="C178" s="86"/>
      <c r="D178" s="101"/>
      <c r="E178" s="101"/>
      <c r="F178" s="101"/>
      <c r="G178" s="86"/>
      <c r="H178" s="101"/>
      <c r="I178" s="101"/>
      <c r="J178" s="86"/>
      <c r="K178" s="86"/>
      <c r="L178" s="86"/>
      <c r="M178" s="86"/>
      <c r="N178" s="86"/>
      <c r="O178" s="103"/>
      <c r="P178" s="102"/>
      <c r="Q178" s="101"/>
      <c r="R178" s="86"/>
      <c r="S178" s="86"/>
      <c r="T178" s="103"/>
    </row>
    <row r="179" spans="1:20">
      <c r="A179" s="86"/>
      <c r="B179" s="100"/>
      <c r="C179" s="86"/>
      <c r="D179" s="101"/>
      <c r="E179" s="101"/>
      <c r="F179" s="101"/>
      <c r="G179" s="86"/>
      <c r="H179" s="101"/>
      <c r="I179" s="101"/>
      <c r="J179" s="86"/>
      <c r="K179" s="86"/>
      <c r="L179" s="86"/>
      <c r="M179" s="86"/>
      <c r="N179" s="86"/>
      <c r="O179" s="103"/>
      <c r="P179" s="102"/>
      <c r="Q179" s="101"/>
      <c r="R179" s="86"/>
      <c r="S179" s="86"/>
      <c r="T179" s="103"/>
    </row>
    <row r="180" spans="1:20">
      <c r="A180" s="86"/>
      <c r="B180" s="100"/>
      <c r="C180" s="86"/>
      <c r="D180" s="101"/>
      <c r="E180" s="101"/>
      <c r="F180" s="101"/>
      <c r="G180" s="86"/>
      <c r="H180" s="101"/>
      <c r="I180" s="101"/>
      <c r="J180" s="86"/>
      <c r="K180" s="86"/>
      <c r="L180" s="86"/>
      <c r="M180" s="86"/>
      <c r="N180" s="86"/>
      <c r="O180" s="103"/>
      <c r="P180" s="102"/>
      <c r="Q180" s="101"/>
      <c r="R180" s="86"/>
      <c r="S180" s="86"/>
      <c r="T180" s="103"/>
    </row>
    <row r="181" spans="1:20">
      <c r="A181" s="86"/>
      <c r="B181" s="100"/>
      <c r="C181" s="86"/>
      <c r="D181" s="101"/>
      <c r="E181" s="101"/>
      <c r="F181" s="101"/>
      <c r="G181" s="86"/>
      <c r="H181" s="101"/>
      <c r="I181" s="101"/>
      <c r="J181" s="86"/>
      <c r="K181" s="86"/>
      <c r="L181" s="86"/>
      <c r="M181" s="86"/>
      <c r="N181" s="86"/>
      <c r="O181" s="103"/>
      <c r="P181" s="102"/>
      <c r="Q181" s="101"/>
      <c r="R181" s="86"/>
      <c r="S181" s="86"/>
      <c r="T181" s="103"/>
    </row>
    <row r="182" spans="1:20">
      <c r="A182" s="86"/>
      <c r="B182" s="100"/>
      <c r="C182" s="86"/>
      <c r="D182" s="101"/>
      <c r="E182" s="101"/>
      <c r="F182" s="101"/>
      <c r="G182" s="86"/>
      <c r="H182" s="101"/>
      <c r="I182" s="101"/>
      <c r="J182" s="86"/>
      <c r="K182" s="86"/>
      <c r="L182" s="86"/>
      <c r="M182" s="86"/>
      <c r="N182" s="86"/>
      <c r="O182" s="103"/>
      <c r="P182" s="102"/>
      <c r="Q182" s="101"/>
      <c r="R182" s="86"/>
      <c r="S182" s="86"/>
      <c r="T182" s="103"/>
    </row>
    <row r="183" spans="1:20">
      <c r="A183" s="86"/>
      <c r="B183" s="100"/>
      <c r="C183" s="86"/>
      <c r="D183" s="101"/>
      <c r="E183" s="101"/>
      <c r="F183" s="101"/>
      <c r="G183" s="86"/>
      <c r="H183" s="101"/>
      <c r="I183" s="101"/>
      <c r="J183" s="86"/>
      <c r="K183" s="86"/>
      <c r="L183" s="86"/>
      <c r="M183" s="86"/>
      <c r="N183" s="86"/>
      <c r="O183" s="103"/>
      <c r="P183" s="102"/>
      <c r="Q183" s="101"/>
      <c r="R183" s="86"/>
      <c r="S183" s="86"/>
      <c r="T183" s="103"/>
    </row>
    <row r="184" spans="1:20">
      <c r="A184" s="86"/>
      <c r="B184" s="100"/>
      <c r="C184" s="86"/>
      <c r="D184" s="101"/>
      <c r="E184" s="101"/>
      <c r="F184" s="101"/>
      <c r="G184" s="86"/>
      <c r="H184" s="101"/>
      <c r="I184" s="101"/>
      <c r="J184" s="86"/>
      <c r="K184" s="86"/>
      <c r="L184" s="86"/>
      <c r="M184" s="86"/>
      <c r="N184" s="86"/>
      <c r="O184" s="103"/>
      <c r="P184" s="102"/>
      <c r="Q184" s="101"/>
      <c r="R184" s="86"/>
      <c r="S184" s="86"/>
      <c r="T184" s="103"/>
    </row>
    <row r="185" spans="1:20">
      <c r="A185" s="86"/>
      <c r="B185" s="100"/>
      <c r="C185" s="86"/>
      <c r="D185" s="101"/>
      <c r="E185" s="101"/>
      <c r="F185" s="101"/>
      <c r="G185" s="86"/>
      <c r="H185" s="101"/>
      <c r="I185" s="101"/>
      <c r="J185" s="86"/>
      <c r="K185" s="86"/>
      <c r="L185" s="86"/>
      <c r="M185" s="86"/>
      <c r="N185" s="86"/>
      <c r="O185" s="103"/>
      <c r="P185" s="102"/>
      <c r="Q185" s="101"/>
      <c r="R185" s="86"/>
      <c r="S185" s="86"/>
      <c r="T185" s="103"/>
    </row>
    <row r="186" spans="1:20">
      <c r="A186" s="86"/>
      <c r="B186" s="100"/>
      <c r="C186" s="86"/>
      <c r="D186" s="101"/>
      <c r="E186" s="101"/>
      <c r="F186" s="101"/>
      <c r="G186" s="86"/>
      <c r="H186" s="101"/>
      <c r="I186" s="101"/>
      <c r="J186" s="86"/>
      <c r="K186" s="86"/>
      <c r="L186" s="86"/>
      <c r="M186" s="86"/>
      <c r="N186" s="86"/>
      <c r="O186" s="103"/>
      <c r="P186" s="102"/>
      <c r="Q186" s="101"/>
      <c r="R186" s="86"/>
      <c r="S186" s="86"/>
      <c r="T186" s="103"/>
    </row>
    <row r="187" spans="1:20">
      <c r="A187" s="86"/>
      <c r="B187" s="100"/>
      <c r="C187" s="86"/>
      <c r="D187" s="101"/>
      <c r="E187" s="101"/>
      <c r="F187" s="101"/>
      <c r="G187" s="86"/>
      <c r="H187" s="101"/>
      <c r="I187" s="101"/>
      <c r="J187" s="86"/>
      <c r="K187" s="86"/>
      <c r="L187" s="86"/>
      <c r="M187" s="86"/>
      <c r="N187" s="86"/>
      <c r="O187" s="103"/>
      <c r="P187" s="102"/>
      <c r="Q187" s="101"/>
      <c r="R187" s="86"/>
      <c r="S187" s="86"/>
      <c r="T187" s="103"/>
    </row>
    <row r="188" spans="1:20">
      <c r="A188" s="86"/>
      <c r="B188" s="100"/>
      <c r="C188" s="86"/>
      <c r="D188" s="101"/>
      <c r="E188" s="101"/>
      <c r="F188" s="101"/>
      <c r="G188" s="86"/>
      <c r="H188" s="101"/>
      <c r="I188" s="101"/>
      <c r="J188" s="86"/>
      <c r="K188" s="86"/>
      <c r="L188" s="86"/>
      <c r="M188" s="86"/>
      <c r="N188" s="86"/>
      <c r="O188" s="103"/>
      <c r="P188" s="102"/>
      <c r="Q188" s="101"/>
      <c r="R188" s="86"/>
      <c r="S188" s="86"/>
      <c r="T188" s="103"/>
    </row>
    <row r="189" spans="1:20">
      <c r="A189" s="86"/>
      <c r="B189" s="100"/>
      <c r="C189" s="86"/>
      <c r="D189" s="101"/>
      <c r="E189" s="101"/>
      <c r="F189" s="101"/>
      <c r="G189" s="86"/>
      <c r="H189" s="101"/>
      <c r="I189" s="101"/>
      <c r="J189" s="86"/>
      <c r="K189" s="86"/>
      <c r="L189" s="86"/>
      <c r="M189" s="86"/>
      <c r="N189" s="86"/>
      <c r="O189" s="103"/>
      <c r="P189" s="102"/>
      <c r="Q189" s="101"/>
      <c r="R189" s="86"/>
      <c r="S189" s="86"/>
      <c r="T189" s="103"/>
    </row>
    <row r="190" spans="1:20">
      <c r="A190" s="86"/>
      <c r="B190" s="100"/>
      <c r="C190" s="86"/>
      <c r="D190" s="101"/>
      <c r="E190" s="101"/>
      <c r="F190" s="101"/>
      <c r="G190" s="86"/>
      <c r="H190" s="101"/>
      <c r="I190" s="101"/>
      <c r="J190" s="86"/>
      <c r="K190" s="86"/>
      <c r="L190" s="86"/>
      <c r="M190" s="86"/>
      <c r="N190" s="86"/>
      <c r="O190" s="103"/>
      <c r="P190" s="102"/>
      <c r="Q190" s="101"/>
      <c r="R190" s="86"/>
      <c r="S190" s="86"/>
      <c r="T190" s="103"/>
    </row>
    <row r="191" spans="1:20">
      <c r="A191" s="86"/>
      <c r="B191" s="100"/>
      <c r="C191" s="86"/>
      <c r="D191" s="101"/>
      <c r="E191" s="101"/>
      <c r="F191" s="101"/>
      <c r="G191" s="86"/>
      <c r="H191" s="101"/>
      <c r="I191" s="101"/>
      <c r="J191" s="86"/>
      <c r="K191" s="86"/>
      <c r="L191" s="86"/>
      <c r="M191" s="86"/>
      <c r="N191" s="86"/>
      <c r="O191" s="103"/>
      <c r="P191" s="102"/>
      <c r="Q191" s="101"/>
      <c r="R191" s="86"/>
      <c r="S191" s="86"/>
      <c r="T191" s="103"/>
    </row>
    <row r="192" spans="1:20">
      <c r="A192" s="86"/>
      <c r="B192" s="100"/>
      <c r="C192" s="86"/>
      <c r="D192" s="101"/>
      <c r="E192" s="101"/>
      <c r="F192" s="101"/>
      <c r="G192" s="86"/>
      <c r="H192" s="101"/>
      <c r="I192" s="101"/>
      <c r="J192" s="86"/>
      <c r="K192" s="86"/>
      <c r="L192" s="86"/>
      <c r="M192" s="86"/>
      <c r="N192" s="86"/>
      <c r="O192" s="103"/>
      <c r="P192" s="102"/>
      <c r="Q192" s="101"/>
      <c r="R192" s="86"/>
      <c r="S192" s="86"/>
      <c r="T192" s="103"/>
    </row>
    <row r="193" spans="1:20">
      <c r="A193" s="86"/>
      <c r="B193" s="100"/>
      <c r="C193" s="86"/>
      <c r="D193" s="101"/>
      <c r="E193" s="101"/>
      <c r="F193" s="101"/>
      <c r="G193" s="86"/>
      <c r="H193" s="101"/>
      <c r="I193" s="101"/>
      <c r="J193" s="86"/>
      <c r="K193" s="86"/>
      <c r="L193" s="86"/>
      <c r="M193" s="86"/>
      <c r="N193" s="86"/>
      <c r="O193" s="103"/>
      <c r="P193" s="102"/>
      <c r="Q193" s="101"/>
      <c r="R193" s="86"/>
      <c r="S193" s="86"/>
      <c r="T193" s="103"/>
    </row>
    <row r="194" spans="1:20">
      <c r="A194" s="86"/>
      <c r="B194" s="100"/>
      <c r="C194" s="86"/>
      <c r="D194" s="101"/>
      <c r="E194" s="101"/>
      <c r="F194" s="101"/>
      <c r="G194" s="86"/>
      <c r="H194" s="101"/>
      <c r="I194" s="101"/>
      <c r="J194" s="86"/>
      <c r="K194" s="86"/>
      <c r="L194" s="86"/>
      <c r="M194" s="86"/>
      <c r="N194" s="86"/>
      <c r="O194" s="103"/>
      <c r="P194" s="102"/>
      <c r="Q194" s="101"/>
      <c r="R194" s="86"/>
      <c r="S194" s="86"/>
      <c r="T194" s="103"/>
    </row>
    <row r="195" spans="1:20">
      <c r="A195" s="86"/>
      <c r="B195" s="100"/>
      <c r="C195" s="86"/>
      <c r="D195" s="101"/>
      <c r="E195" s="101"/>
      <c r="F195" s="101"/>
      <c r="G195" s="86"/>
      <c r="H195" s="101"/>
      <c r="I195" s="101"/>
      <c r="J195" s="86"/>
      <c r="K195" s="86"/>
      <c r="L195" s="86"/>
      <c r="M195" s="86"/>
      <c r="N195" s="86"/>
      <c r="O195" s="103"/>
      <c r="P195" s="102"/>
      <c r="Q195" s="101"/>
      <c r="R195" s="86"/>
      <c r="S195" s="86"/>
      <c r="T195" s="103"/>
    </row>
    <row r="196" spans="1:20">
      <c r="A196" s="86"/>
      <c r="B196" s="100"/>
      <c r="C196" s="86"/>
      <c r="D196" s="101"/>
      <c r="E196" s="101"/>
      <c r="F196" s="101"/>
      <c r="G196" s="86"/>
      <c r="H196" s="101"/>
      <c r="I196" s="101"/>
      <c r="J196" s="86"/>
      <c r="K196" s="86"/>
      <c r="L196" s="86"/>
      <c r="M196" s="86"/>
      <c r="N196" s="86"/>
      <c r="O196" s="103"/>
      <c r="P196" s="102"/>
      <c r="Q196" s="101"/>
      <c r="R196" s="86"/>
      <c r="S196" s="86"/>
      <c r="T196" s="103"/>
    </row>
    <row r="197" spans="1:20">
      <c r="A197" s="86"/>
      <c r="B197" s="100"/>
      <c r="C197" s="86"/>
      <c r="D197" s="101"/>
      <c r="E197" s="101"/>
      <c r="F197" s="101"/>
      <c r="G197" s="86"/>
      <c r="H197" s="101"/>
      <c r="I197" s="101"/>
      <c r="J197" s="86"/>
      <c r="K197" s="86"/>
      <c r="L197" s="86"/>
      <c r="M197" s="86"/>
      <c r="N197" s="86"/>
      <c r="O197" s="103"/>
      <c r="P197" s="102"/>
      <c r="Q197" s="101"/>
      <c r="R197" s="86"/>
      <c r="S197" s="86"/>
      <c r="T197" s="103"/>
    </row>
    <row r="198" spans="1:20">
      <c r="A198" s="86"/>
      <c r="B198" s="100"/>
      <c r="C198" s="86"/>
      <c r="D198" s="101"/>
      <c r="E198" s="101"/>
      <c r="F198" s="101"/>
      <c r="G198" s="86"/>
      <c r="H198" s="101"/>
      <c r="I198" s="101"/>
      <c r="J198" s="86"/>
      <c r="K198" s="86"/>
      <c r="L198" s="86"/>
      <c r="M198" s="86"/>
      <c r="N198" s="86"/>
      <c r="O198" s="103"/>
      <c r="P198" s="102"/>
      <c r="Q198" s="101"/>
      <c r="R198" s="86"/>
      <c r="S198" s="86"/>
      <c r="T198" s="103"/>
    </row>
    <row r="199" spans="1:20">
      <c r="A199" s="86"/>
      <c r="B199" s="100"/>
      <c r="C199" s="86"/>
      <c r="D199" s="101"/>
      <c r="E199" s="101"/>
      <c r="F199" s="101"/>
      <c r="G199" s="86"/>
      <c r="H199" s="101"/>
      <c r="I199" s="101"/>
      <c r="J199" s="86"/>
      <c r="K199" s="86"/>
      <c r="L199" s="86"/>
      <c r="M199" s="86"/>
      <c r="N199" s="86"/>
      <c r="O199" s="103"/>
      <c r="P199" s="102"/>
      <c r="Q199" s="101"/>
      <c r="R199" s="86"/>
      <c r="S199" s="86"/>
      <c r="T199" s="103"/>
    </row>
    <row r="200" spans="1:20">
      <c r="A200" s="86"/>
      <c r="B200" s="100"/>
      <c r="C200" s="86"/>
      <c r="D200" s="101"/>
      <c r="E200" s="101"/>
      <c r="F200" s="101"/>
      <c r="G200" s="86"/>
      <c r="H200" s="101"/>
      <c r="I200" s="101"/>
      <c r="J200" s="86"/>
      <c r="K200" s="86"/>
      <c r="L200" s="86"/>
      <c r="M200" s="86"/>
      <c r="N200" s="86"/>
      <c r="O200" s="103"/>
      <c r="P200" s="102"/>
      <c r="Q200" s="101"/>
      <c r="R200" s="86"/>
      <c r="S200" s="86"/>
      <c r="T200" s="103"/>
    </row>
    <row r="201" spans="1:20">
      <c r="A201" s="86"/>
      <c r="B201" s="100"/>
      <c r="C201" s="86"/>
      <c r="D201" s="101"/>
      <c r="E201" s="101"/>
      <c r="F201" s="101"/>
      <c r="G201" s="86"/>
      <c r="H201" s="101"/>
      <c r="I201" s="101"/>
      <c r="J201" s="86"/>
      <c r="K201" s="86"/>
      <c r="L201" s="86"/>
      <c r="M201" s="86"/>
      <c r="N201" s="86"/>
      <c r="O201" s="103"/>
      <c r="P201" s="102"/>
      <c r="Q201" s="101"/>
      <c r="R201" s="86"/>
      <c r="S201" s="86"/>
      <c r="T201" s="103"/>
    </row>
    <row r="202" spans="1:20">
      <c r="A202" s="86"/>
      <c r="B202" s="100"/>
      <c r="C202" s="86"/>
      <c r="D202" s="101"/>
      <c r="E202" s="101"/>
      <c r="F202" s="101"/>
      <c r="G202" s="86"/>
      <c r="H202" s="101"/>
      <c r="I202" s="101"/>
      <c r="J202" s="86"/>
      <c r="K202" s="86"/>
      <c r="L202" s="86"/>
      <c r="M202" s="86"/>
      <c r="N202" s="86"/>
      <c r="O202" s="103"/>
      <c r="P202" s="102"/>
      <c r="Q202" s="101"/>
      <c r="R202" s="86"/>
      <c r="S202" s="86"/>
      <c r="T202" s="103"/>
    </row>
    <row r="203" spans="1:20">
      <c r="A203" s="86"/>
      <c r="B203" s="100"/>
      <c r="C203" s="86"/>
      <c r="D203" s="101"/>
      <c r="E203" s="101"/>
      <c r="F203" s="101"/>
      <c r="G203" s="86"/>
      <c r="H203" s="101"/>
      <c r="I203" s="101"/>
      <c r="J203" s="86"/>
      <c r="K203" s="86"/>
      <c r="L203" s="86"/>
      <c r="M203" s="86"/>
      <c r="N203" s="86"/>
      <c r="O203" s="103"/>
      <c r="P203" s="102"/>
      <c r="Q203" s="101"/>
      <c r="R203" s="86"/>
      <c r="S203" s="86"/>
      <c r="T203" s="103"/>
    </row>
    <row r="204" spans="1:20">
      <c r="A204" s="86"/>
      <c r="B204" s="100"/>
      <c r="C204" s="86"/>
      <c r="D204" s="101"/>
      <c r="E204" s="101"/>
      <c r="F204" s="101"/>
      <c r="G204" s="86"/>
      <c r="H204" s="101"/>
      <c r="I204" s="101"/>
      <c r="J204" s="86"/>
      <c r="K204" s="86"/>
      <c r="L204" s="86"/>
      <c r="M204" s="86"/>
      <c r="N204" s="86"/>
      <c r="O204" s="103"/>
      <c r="P204" s="102"/>
      <c r="Q204" s="101"/>
      <c r="R204" s="86"/>
      <c r="S204" s="86"/>
      <c r="T204" s="103"/>
    </row>
    <row r="205" spans="1:20">
      <c r="A205" s="86"/>
      <c r="B205" s="100"/>
      <c r="C205" s="86"/>
      <c r="D205" s="101"/>
      <c r="E205" s="101"/>
      <c r="F205" s="101"/>
      <c r="G205" s="86"/>
      <c r="H205" s="101"/>
      <c r="I205" s="101"/>
      <c r="J205" s="86"/>
      <c r="K205" s="86"/>
      <c r="L205" s="86"/>
      <c r="M205" s="86"/>
      <c r="N205" s="86"/>
      <c r="O205" s="103"/>
      <c r="P205" s="102"/>
      <c r="Q205" s="101"/>
      <c r="R205" s="86"/>
      <c r="S205" s="86"/>
      <c r="T205" s="103"/>
    </row>
    <row r="206" spans="1:20">
      <c r="A206" s="86"/>
      <c r="B206" s="100"/>
      <c r="C206" s="86"/>
      <c r="D206" s="101"/>
      <c r="E206" s="101"/>
      <c r="F206" s="101"/>
      <c r="G206" s="86"/>
      <c r="H206" s="101"/>
      <c r="I206" s="101"/>
      <c r="J206" s="86"/>
      <c r="K206" s="86"/>
      <c r="L206" s="86"/>
      <c r="M206" s="86"/>
      <c r="N206" s="86"/>
      <c r="O206" s="103"/>
      <c r="P206" s="102"/>
      <c r="Q206" s="101"/>
      <c r="R206" s="86"/>
      <c r="S206" s="86"/>
      <c r="T206" s="103"/>
    </row>
    <row r="207" spans="1:20">
      <c r="A207" s="86"/>
      <c r="B207" s="100"/>
      <c r="C207" s="86"/>
      <c r="D207" s="101"/>
      <c r="E207" s="101"/>
      <c r="F207" s="101"/>
      <c r="G207" s="86"/>
      <c r="H207" s="101"/>
      <c r="I207" s="101"/>
      <c r="J207" s="86"/>
      <c r="K207" s="86"/>
      <c r="L207" s="86"/>
      <c r="M207" s="86"/>
      <c r="N207" s="86"/>
      <c r="O207" s="103"/>
      <c r="P207" s="102"/>
      <c r="Q207" s="101"/>
      <c r="R207" s="86"/>
      <c r="S207" s="86"/>
      <c r="T207" s="103"/>
    </row>
    <row r="208" spans="1:20">
      <c r="A208" s="86"/>
      <c r="B208" s="100"/>
      <c r="C208" s="86"/>
      <c r="D208" s="101"/>
      <c r="E208" s="101"/>
      <c r="F208" s="101"/>
      <c r="G208" s="86"/>
      <c r="H208" s="101"/>
      <c r="I208" s="101"/>
      <c r="J208" s="86"/>
      <c r="K208" s="86"/>
      <c r="L208" s="86"/>
      <c r="M208" s="86"/>
      <c r="N208" s="86"/>
      <c r="O208" s="103"/>
      <c r="P208" s="102"/>
      <c r="Q208" s="101"/>
      <c r="R208" s="86"/>
      <c r="S208" s="86"/>
      <c r="T208" s="103"/>
    </row>
    <row r="209" spans="1:20">
      <c r="A209" s="86"/>
      <c r="B209" s="100"/>
      <c r="C209" s="86"/>
      <c r="D209" s="101"/>
      <c r="E209" s="101"/>
      <c r="F209" s="101"/>
      <c r="G209" s="86"/>
      <c r="H209" s="101"/>
      <c r="I209" s="101"/>
      <c r="J209" s="86"/>
      <c r="K209" s="86"/>
      <c r="L209" s="86"/>
      <c r="M209" s="86"/>
      <c r="N209" s="86"/>
      <c r="O209" s="103"/>
      <c r="P209" s="102"/>
      <c r="Q209" s="101"/>
      <c r="R209" s="86"/>
      <c r="S209" s="86"/>
      <c r="T209" s="103"/>
    </row>
    <row r="210" spans="1:20">
      <c r="A210" s="86"/>
      <c r="B210" s="100"/>
      <c r="C210" s="86"/>
      <c r="D210" s="101"/>
      <c r="E210" s="101"/>
      <c r="F210" s="101"/>
      <c r="G210" s="86"/>
      <c r="H210" s="101"/>
      <c r="I210" s="101"/>
      <c r="J210" s="86"/>
      <c r="K210" s="86"/>
      <c r="L210" s="86"/>
      <c r="M210" s="86"/>
      <c r="N210" s="86"/>
      <c r="O210" s="103"/>
      <c r="P210" s="102"/>
      <c r="Q210" s="101"/>
      <c r="R210" s="86"/>
      <c r="S210" s="86"/>
      <c r="T210" s="103"/>
    </row>
    <row r="211" spans="1:20">
      <c r="A211" s="86"/>
      <c r="B211" s="100"/>
      <c r="C211" s="86"/>
      <c r="D211" s="101"/>
      <c r="E211" s="101"/>
      <c r="F211" s="101"/>
      <c r="G211" s="86"/>
      <c r="H211" s="101"/>
      <c r="I211" s="101"/>
      <c r="J211" s="86"/>
      <c r="K211" s="86"/>
      <c r="L211" s="86"/>
      <c r="M211" s="86"/>
      <c r="N211" s="86"/>
      <c r="O211" s="103"/>
      <c r="P211" s="102"/>
      <c r="Q211" s="101"/>
      <c r="R211" s="86"/>
      <c r="S211" s="86"/>
      <c r="T211" s="103"/>
    </row>
    <row r="212" spans="1:20">
      <c r="A212" s="86"/>
      <c r="B212" s="100"/>
      <c r="C212" s="86"/>
      <c r="D212" s="101"/>
      <c r="E212" s="101"/>
      <c r="F212" s="101"/>
      <c r="G212" s="86"/>
      <c r="H212" s="101"/>
      <c r="I212" s="101"/>
      <c r="J212" s="86"/>
      <c r="K212" s="86"/>
      <c r="L212" s="86"/>
      <c r="M212" s="86"/>
      <c r="N212" s="86"/>
      <c r="O212" s="103"/>
      <c r="P212" s="102"/>
      <c r="Q212" s="101"/>
      <c r="R212" s="86"/>
      <c r="S212" s="86"/>
      <c r="T212" s="103"/>
    </row>
    <row r="213" spans="1:20">
      <c r="A213" s="86"/>
      <c r="B213" s="100"/>
      <c r="C213" s="86"/>
      <c r="D213" s="101"/>
      <c r="E213" s="101"/>
      <c r="F213" s="101"/>
      <c r="G213" s="86"/>
      <c r="H213" s="101"/>
      <c r="I213" s="101"/>
      <c r="J213" s="86"/>
      <c r="K213" s="86"/>
      <c r="L213" s="86"/>
      <c r="M213" s="86"/>
      <c r="N213" s="86"/>
      <c r="O213" s="103"/>
      <c r="P213" s="102"/>
      <c r="Q213" s="101"/>
      <c r="R213" s="86"/>
      <c r="S213" s="86"/>
      <c r="T213" s="103"/>
    </row>
    <row r="214" spans="1:20">
      <c r="A214" s="86"/>
      <c r="B214" s="100"/>
      <c r="C214" s="86"/>
      <c r="D214" s="101"/>
      <c r="E214" s="101"/>
      <c r="F214" s="101"/>
      <c r="G214" s="86"/>
      <c r="H214" s="101"/>
      <c r="I214" s="101"/>
      <c r="J214" s="86"/>
      <c r="K214" s="86"/>
      <c r="L214" s="86"/>
      <c r="M214" s="86"/>
      <c r="N214" s="86"/>
      <c r="O214" s="103"/>
      <c r="P214" s="102"/>
      <c r="Q214" s="101"/>
      <c r="R214" s="86"/>
      <c r="S214" s="86"/>
      <c r="T214" s="103"/>
    </row>
    <row r="215" spans="1:20">
      <c r="A215" s="86"/>
      <c r="B215" s="100"/>
      <c r="C215" s="86"/>
      <c r="D215" s="101"/>
      <c r="E215" s="101"/>
      <c r="F215" s="101"/>
      <c r="G215" s="86"/>
      <c r="H215" s="101"/>
      <c r="I215" s="101"/>
      <c r="J215" s="86"/>
      <c r="K215" s="86"/>
      <c r="L215" s="86"/>
      <c r="M215" s="86"/>
      <c r="N215" s="86"/>
      <c r="O215" s="103"/>
      <c r="P215" s="102"/>
      <c r="Q215" s="101"/>
      <c r="R215" s="86"/>
      <c r="S215" s="86"/>
      <c r="T215" s="103"/>
    </row>
    <row r="216" spans="1:20">
      <c r="A216" s="86"/>
      <c r="B216" s="100"/>
      <c r="C216" s="86"/>
      <c r="D216" s="101"/>
      <c r="E216" s="101"/>
      <c r="F216" s="101"/>
      <c r="G216" s="86"/>
      <c r="H216" s="101"/>
      <c r="I216" s="101"/>
      <c r="J216" s="86"/>
      <c r="K216" s="86"/>
      <c r="L216" s="86"/>
      <c r="M216" s="86"/>
      <c r="N216" s="86"/>
      <c r="O216" s="103"/>
      <c r="P216" s="102"/>
      <c r="Q216" s="101"/>
      <c r="R216" s="86"/>
      <c r="S216" s="86"/>
      <c r="T216" s="103"/>
    </row>
    <row r="217" spans="1:20">
      <c r="A217" s="86"/>
      <c r="B217" s="100"/>
      <c r="C217" s="86"/>
      <c r="D217" s="101"/>
      <c r="E217" s="101"/>
      <c r="F217" s="101"/>
      <c r="G217" s="86"/>
      <c r="H217" s="101"/>
      <c r="I217" s="101"/>
      <c r="J217" s="86"/>
      <c r="K217" s="86"/>
      <c r="L217" s="86"/>
      <c r="M217" s="86"/>
      <c r="N217" s="86"/>
      <c r="O217" s="103"/>
      <c r="P217" s="102"/>
      <c r="Q217" s="101"/>
      <c r="R217" s="86"/>
      <c r="S217" s="86"/>
      <c r="T217" s="103"/>
    </row>
    <row r="218" spans="1:20">
      <c r="A218" s="86"/>
      <c r="B218" s="100"/>
      <c r="C218" s="86"/>
      <c r="D218" s="101"/>
      <c r="E218" s="101"/>
      <c r="F218" s="101"/>
      <c r="G218" s="86"/>
      <c r="H218" s="101"/>
      <c r="I218" s="101"/>
      <c r="J218" s="86"/>
      <c r="K218" s="86"/>
      <c r="L218" s="86"/>
      <c r="M218" s="86"/>
      <c r="N218" s="86"/>
      <c r="O218" s="103"/>
      <c r="P218" s="102"/>
      <c r="Q218" s="101"/>
      <c r="R218" s="86"/>
      <c r="S218" s="86"/>
      <c r="T218" s="103"/>
    </row>
    <row r="219" spans="1:20">
      <c r="A219" s="86"/>
      <c r="B219" s="100"/>
      <c r="C219" s="86"/>
      <c r="D219" s="101"/>
      <c r="E219" s="101"/>
      <c r="F219" s="101"/>
      <c r="G219" s="86"/>
      <c r="H219" s="101"/>
      <c r="I219" s="101"/>
      <c r="J219" s="86"/>
      <c r="K219" s="86"/>
      <c r="L219" s="86"/>
      <c r="M219" s="86"/>
      <c r="N219" s="86"/>
      <c r="O219" s="103"/>
      <c r="P219" s="102"/>
      <c r="Q219" s="101"/>
      <c r="R219" s="86"/>
      <c r="S219" s="86"/>
      <c r="T219" s="103"/>
    </row>
    <row r="220" spans="1:20">
      <c r="A220" s="86"/>
      <c r="B220" s="100"/>
      <c r="C220" s="86"/>
      <c r="D220" s="101"/>
      <c r="E220" s="101"/>
      <c r="F220" s="101"/>
      <c r="G220" s="86"/>
      <c r="H220" s="101"/>
      <c r="I220" s="101"/>
      <c r="J220" s="86"/>
      <c r="K220" s="86"/>
      <c r="L220" s="86"/>
      <c r="M220" s="86"/>
      <c r="N220" s="86"/>
      <c r="O220" s="103"/>
      <c r="P220" s="102"/>
      <c r="Q220" s="101"/>
      <c r="R220" s="86"/>
      <c r="S220" s="86"/>
      <c r="T220" s="103"/>
    </row>
    <row r="221" spans="1:20">
      <c r="A221" s="86"/>
      <c r="B221" s="100"/>
      <c r="C221" s="86"/>
      <c r="D221" s="101"/>
      <c r="E221" s="101"/>
      <c r="F221" s="101"/>
      <c r="G221" s="86"/>
      <c r="H221" s="101"/>
      <c r="I221" s="101"/>
      <c r="J221" s="86"/>
      <c r="K221" s="86"/>
      <c r="L221" s="86"/>
      <c r="M221" s="86"/>
      <c r="N221" s="86"/>
      <c r="O221" s="103"/>
      <c r="P221" s="102"/>
      <c r="Q221" s="101"/>
      <c r="R221" s="86"/>
      <c r="S221" s="86"/>
      <c r="T221" s="103"/>
    </row>
    <row r="222" spans="1:20">
      <c r="A222" s="86"/>
      <c r="B222" s="100"/>
      <c r="C222" s="86"/>
      <c r="D222" s="101"/>
      <c r="E222" s="101"/>
      <c r="F222" s="101"/>
      <c r="G222" s="86"/>
      <c r="H222" s="101"/>
      <c r="I222" s="101"/>
      <c r="J222" s="86"/>
      <c r="K222" s="86"/>
      <c r="L222" s="86"/>
      <c r="M222" s="86"/>
      <c r="N222" s="86"/>
      <c r="O222" s="103"/>
      <c r="P222" s="102"/>
      <c r="Q222" s="101"/>
      <c r="R222" s="86"/>
      <c r="S222" s="86"/>
      <c r="T222" s="103"/>
    </row>
    <row r="223" spans="1:20">
      <c r="A223" s="86"/>
      <c r="B223" s="100"/>
      <c r="C223" s="86"/>
      <c r="D223" s="101"/>
      <c r="E223" s="101"/>
      <c r="F223" s="101"/>
      <c r="G223" s="86"/>
      <c r="H223" s="101"/>
      <c r="I223" s="101"/>
      <c r="J223" s="86"/>
      <c r="K223" s="86"/>
      <c r="L223" s="86"/>
      <c r="M223" s="86"/>
      <c r="N223" s="86"/>
      <c r="O223" s="103"/>
      <c r="P223" s="102"/>
      <c r="Q223" s="101"/>
      <c r="R223" s="86"/>
      <c r="S223" s="86"/>
      <c r="T223" s="103"/>
    </row>
    <row r="224" spans="1:20">
      <c r="A224" s="86"/>
      <c r="B224" s="100"/>
      <c r="C224" s="86"/>
      <c r="D224" s="101"/>
      <c r="E224" s="101"/>
      <c r="F224" s="101"/>
      <c r="G224" s="86"/>
      <c r="H224" s="101"/>
      <c r="I224" s="101"/>
      <c r="J224" s="86"/>
      <c r="K224" s="86"/>
      <c r="L224" s="86"/>
      <c r="M224" s="86"/>
      <c r="N224" s="86"/>
      <c r="O224" s="103"/>
      <c r="P224" s="102"/>
      <c r="Q224" s="101"/>
      <c r="R224" s="86"/>
      <c r="S224" s="86"/>
      <c r="T224" s="103"/>
    </row>
    <row r="225" spans="1:20">
      <c r="A225" s="86"/>
      <c r="B225" s="100"/>
      <c r="C225" s="86"/>
      <c r="D225" s="101"/>
      <c r="E225" s="101"/>
      <c r="F225" s="101"/>
      <c r="G225" s="86"/>
      <c r="H225" s="101"/>
      <c r="I225" s="101"/>
      <c r="J225" s="86"/>
      <c r="K225" s="86"/>
      <c r="L225" s="86"/>
      <c r="M225" s="86"/>
      <c r="N225" s="86"/>
      <c r="O225" s="103"/>
      <c r="P225" s="102"/>
      <c r="Q225" s="101"/>
      <c r="R225" s="86"/>
      <c r="S225" s="86"/>
      <c r="T225" s="103"/>
    </row>
    <row r="226" spans="1:20">
      <c r="A226" s="86"/>
      <c r="B226" s="100"/>
      <c r="C226" s="86"/>
      <c r="D226" s="101"/>
      <c r="E226" s="101"/>
      <c r="F226" s="101"/>
      <c r="G226" s="86"/>
      <c r="H226" s="101"/>
      <c r="I226" s="101"/>
      <c r="J226" s="86"/>
      <c r="K226" s="86"/>
      <c r="L226" s="86"/>
      <c r="M226" s="86"/>
      <c r="N226" s="86"/>
      <c r="O226" s="103"/>
      <c r="P226" s="102"/>
      <c r="Q226" s="101"/>
      <c r="R226" s="86"/>
      <c r="S226" s="86"/>
      <c r="T226" s="103"/>
    </row>
    <row r="227" spans="1:20">
      <c r="A227" s="86"/>
      <c r="B227" s="100"/>
      <c r="C227" s="86"/>
      <c r="D227" s="101"/>
      <c r="E227" s="101"/>
      <c r="F227" s="101"/>
      <c r="G227" s="86"/>
      <c r="H227" s="101"/>
      <c r="I227" s="101"/>
      <c r="J227" s="86"/>
      <c r="K227" s="86"/>
      <c r="L227" s="86"/>
      <c r="M227" s="86"/>
      <c r="N227" s="86"/>
      <c r="O227" s="103"/>
      <c r="P227" s="102"/>
      <c r="Q227" s="101"/>
      <c r="R227" s="86"/>
      <c r="S227" s="86"/>
      <c r="T227" s="103"/>
    </row>
    <row r="228" spans="1:20">
      <c r="A228" s="86"/>
      <c r="B228" s="100"/>
      <c r="C228" s="86"/>
      <c r="D228" s="101"/>
      <c r="E228" s="101"/>
      <c r="F228" s="101"/>
      <c r="G228" s="86"/>
      <c r="H228" s="101"/>
      <c r="I228" s="101"/>
      <c r="J228" s="86"/>
      <c r="K228" s="86"/>
      <c r="L228" s="86"/>
      <c r="M228" s="86"/>
      <c r="N228" s="86"/>
      <c r="O228" s="103"/>
      <c r="P228" s="102"/>
      <c r="Q228" s="101"/>
      <c r="R228" s="86"/>
      <c r="S228" s="86"/>
      <c r="T228" s="103"/>
    </row>
    <row r="229" spans="1:20">
      <c r="A229" s="86"/>
      <c r="B229" s="100"/>
      <c r="C229" s="86"/>
      <c r="D229" s="101"/>
      <c r="E229" s="101"/>
      <c r="F229" s="101"/>
      <c r="G229" s="86"/>
      <c r="H229" s="101"/>
      <c r="I229" s="101"/>
      <c r="J229" s="86"/>
      <c r="K229" s="86"/>
      <c r="L229" s="86"/>
      <c r="M229" s="86"/>
      <c r="N229" s="86"/>
      <c r="O229" s="103"/>
      <c r="P229" s="102"/>
      <c r="Q229" s="101"/>
      <c r="R229" s="86"/>
      <c r="S229" s="86"/>
      <c r="T229" s="103"/>
    </row>
    <row r="230" spans="1:20">
      <c r="A230" s="86"/>
      <c r="B230" s="100"/>
      <c r="C230" s="86"/>
      <c r="D230" s="101"/>
      <c r="E230" s="101"/>
      <c r="F230" s="101"/>
      <c r="G230" s="86"/>
      <c r="H230" s="101"/>
      <c r="I230" s="101"/>
      <c r="J230" s="86"/>
      <c r="K230" s="86"/>
      <c r="L230" s="86"/>
      <c r="M230" s="86"/>
      <c r="N230" s="86"/>
      <c r="O230" s="103"/>
      <c r="P230" s="102"/>
      <c r="Q230" s="101"/>
      <c r="R230" s="86"/>
      <c r="S230" s="86"/>
      <c r="T230" s="103"/>
    </row>
    <row r="231" spans="1:20">
      <c r="A231" s="86"/>
      <c r="B231" s="100"/>
      <c r="C231" s="86"/>
      <c r="D231" s="101"/>
      <c r="E231" s="101"/>
      <c r="F231" s="101"/>
      <c r="G231" s="86"/>
      <c r="H231" s="101"/>
      <c r="I231" s="101"/>
      <c r="J231" s="86"/>
      <c r="K231" s="86"/>
      <c r="L231" s="86"/>
      <c r="M231" s="86"/>
      <c r="N231" s="86"/>
      <c r="O231" s="103"/>
      <c r="P231" s="102"/>
      <c r="Q231" s="101"/>
      <c r="R231" s="86"/>
      <c r="S231" s="86"/>
      <c r="T231" s="103"/>
    </row>
    <row r="232" spans="1:20">
      <c r="A232" s="86"/>
      <c r="B232" s="100"/>
      <c r="C232" s="86"/>
      <c r="D232" s="101"/>
      <c r="E232" s="101"/>
      <c r="F232" s="101"/>
      <c r="G232" s="86"/>
      <c r="H232" s="101"/>
      <c r="I232" s="101"/>
      <c r="J232" s="86"/>
      <c r="K232" s="86"/>
      <c r="L232" s="86"/>
      <c r="M232" s="86"/>
      <c r="N232" s="86"/>
      <c r="O232" s="103"/>
      <c r="P232" s="102"/>
      <c r="Q232" s="101"/>
      <c r="R232" s="86"/>
      <c r="S232" s="86"/>
      <c r="T232" s="103"/>
    </row>
    <row r="233" spans="1:20">
      <c r="A233" s="86"/>
      <c r="B233" s="100"/>
      <c r="C233" s="86"/>
      <c r="D233" s="101"/>
      <c r="E233" s="101"/>
      <c r="F233" s="101"/>
      <c r="G233" s="86"/>
      <c r="H233" s="101"/>
      <c r="I233" s="101"/>
      <c r="J233" s="86"/>
      <c r="K233" s="86"/>
      <c r="L233" s="86"/>
      <c r="M233" s="86"/>
      <c r="N233" s="86"/>
      <c r="O233" s="103"/>
      <c r="P233" s="102"/>
      <c r="Q233" s="101"/>
      <c r="R233" s="86"/>
      <c r="S233" s="86"/>
      <c r="T233" s="103"/>
    </row>
    <row r="234" spans="1:20">
      <c r="A234" s="86"/>
      <c r="B234" s="100"/>
      <c r="C234" s="86"/>
      <c r="D234" s="101"/>
      <c r="E234" s="101"/>
      <c r="F234" s="101"/>
      <c r="G234" s="86"/>
      <c r="H234" s="101"/>
      <c r="I234" s="101"/>
      <c r="J234" s="86"/>
      <c r="K234" s="86"/>
      <c r="L234" s="86"/>
      <c r="M234" s="86"/>
      <c r="N234" s="86"/>
      <c r="O234" s="103"/>
      <c r="P234" s="102"/>
      <c r="Q234" s="101"/>
      <c r="R234" s="86"/>
      <c r="S234" s="86"/>
      <c r="T234" s="103"/>
    </row>
    <row r="235" spans="1:20">
      <c r="A235" s="86"/>
      <c r="B235" s="100"/>
      <c r="C235" s="86"/>
      <c r="D235" s="101"/>
      <c r="E235" s="101"/>
      <c r="F235" s="101"/>
      <c r="G235" s="86"/>
      <c r="H235" s="101"/>
      <c r="I235" s="101"/>
      <c r="J235" s="86"/>
      <c r="K235" s="86"/>
      <c r="L235" s="86"/>
      <c r="M235" s="86"/>
      <c r="N235" s="86"/>
      <c r="O235" s="103"/>
      <c r="P235" s="102"/>
      <c r="Q235" s="101"/>
      <c r="R235" s="86"/>
      <c r="S235" s="86"/>
      <c r="T235" s="103"/>
    </row>
    <row r="236" spans="1:20">
      <c r="A236" s="86"/>
      <c r="B236" s="100"/>
      <c r="C236" s="86"/>
      <c r="D236" s="101"/>
      <c r="E236" s="101"/>
      <c r="F236" s="101"/>
      <c r="G236" s="86"/>
      <c r="H236" s="101"/>
      <c r="I236" s="101"/>
      <c r="J236" s="86"/>
      <c r="K236" s="86"/>
      <c r="L236" s="86"/>
      <c r="M236" s="86"/>
      <c r="N236" s="86"/>
      <c r="O236" s="103"/>
      <c r="P236" s="102"/>
      <c r="Q236" s="101"/>
      <c r="R236" s="86"/>
      <c r="S236" s="86"/>
      <c r="T236" s="103"/>
    </row>
    <row r="237" spans="1:20">
      <c r="A237" s="86"/>
      <c r="B237" s="100"/>
      <c r="C237" s="86"/>
      <c r="D237" s="101"/>
      <c r="E237" s="101"/>
      <c r="F237" s="101"/>
      <c r="G237" s="86"/>
      <c r="H237" s="101"/>
      <c r="I237" s="101"/>
      <c r="J237" s="86"/>
      <c r="K237" s="86"/>
      <c r="L237" s="86"/>
      <c r="M237" s="86"/>
      <c r="N237" s="86"/>
      <c r="O237" s="103"/>
      <c r="P237" s="102"/>
      <c r="Q237" s="101"/>
      <c r="R237" s="86"/>
      <c r="S237" s="86"/>
      <c r="T237" s="103"/>
    </row>
    <row r="238" spans="1:20">
      <c r="A238" s="86"/>
      <c r="B238" s="100"/>
      <c r="C238" s="86"/>
      <c r="D238" s="101"/>
      <c r="E238" s="101"/>
      <c r="F238" s="101"/>
      <c r="G238" s="86"/>
      <c r="H238" s="101"/>
      <c r="I238" s="101"/>
      <c r="J238" s="86"/>
      <c r="K238" s="86"/>
      <c r="L238" s="86"/>
      <c r="M238" s="86"/>
      <c r="N238" s="86"/>
      <c r="O238" s="103"/>
      <c r="P238" s="102"/>
      <c r="Q238" s="101"/>
      <c r="R238" s="86"/>
      <c r="S238" s="86"/>
      <c r="T238" s="103"/>
    </row>
    <row r="239" spans="1:20">
      <c r="A239" s="86"/>
      <c r="B239" s="100"/>
      <c r="C239" s="86"/>
      <c r="D239" s="101"/>
      <c r="E239" s="101"/>
      <c r="F239" s="101"/>
      <c r="G239" s="86"/>
      <c r="H239" s="101"/>
      <c r="I239" s="101"/>
      <c r="J239" s="86"/>
      <c r="K239" s="86"/>
      <c r="L239" s="86"/>
      <c r="M239" s="86"/>
      <c r="N239" s="86"/>
      <c r="O239" s="103"/>
      <c r="P239" s="102"/>
      <c r="Q239" s="101"/>
      <c r="R239" s="86"/>
      <c r="S239" s="86"/>
      <c r="T239" s="103"/>
    </row>
    <row r="240" spans="1:20">
      <c r="A240" s="86"/>
      <c r="B240" s="100"/>
      <c r="C240" s="86"/>
      <c r="D240" s="101"/>
      <c r="E240" s="101"/>
      <c r="F240" s="101"/>
      <c r="G240" s="86"/>
      <c r="H240" s="101"/>
      <c r="I240" s="101"/>
      <c r="J240" s="86"/>
      <c r="K240" s="86"/>
      <c r="L240" s="86"/>
      <c r="M240" s="86"/>
      <c r="N240" s="86"/>
      <c r="O240" s="103"/>
      <c r="P240" s="102"/>
      <c r="Q240" s="101"/>
      <c r="R240" s="86"/>
      <c r="S240" s="86"/>
      <c r="T240" s="103"/>
    </row>
    <row r="241" spans="1:20">
      <c r="A241" s="86"/>
      <c r="B241" s="100"/>
      <c r="C241" s="86"/>
      <c r="D241" s="101"/>
      <c r="E241" s="101"/>
      <c r="F241" s="101"/>
      <c r="G241" s="86"/>
      <c r="H241" s="101"/>
      <c r="I241" s="101"/>
      <c r="J241" s="86"/>
      <c r="K241" s="86"/>
      <c r="L241" s="86"/>
      <c r="M241" s="86"/>
      <c r="N241" s="86"/>
      <c r="O241" s="103"/>
      <c r="P241" s="102"/>
      <c r="Q241" s="101"/>
      <c r="R241" s="86"/>
      <c r="S241" s="86"/>
      <c r="T241" s="103"/>
    </row>
    <row r="242" spans="1:20">
      <c r="A242" s="86"/>
      <c r="B242" s="100"/>
      <c r="C242" s="86"/>
      <c r="D242" s="101"/>
      <c r="E242" s="101"/>
      <c r="F242" s="101"/>
      <c r="G242" s="86"/>
      <c r="H242" s="101"/>
      <c r="I242" s="101"/>
      <c r="J242" s="86"/>
      <c r="K242" s="86"/>
      <c r="L242" s="86"/>
      <c r="M242" s="86"/>
      <c r="N242" s="86"/>
      <c r="O242" s="103"/>
      <c r="P242" s="102"/>
      <c r="Q242" s="101"/>
      <c r="R242" s="86"/>
      <c r="S242" s="86"/>
      <c r="T242" s="103"/>
    </row>
    <row r="243" spans="1:20">
      <c r="A243" s="86"/>
      <c r="B243" s="100"/>
      <c r="C243" s="86"/>
      <c r="D243" s="101"/>
      <c r="E243" s="101"/>
      <c r="F243" s="101"/>
      <c r="G243" s="86"/>
      <c r="H243" s="101"/>
      <c r="I243" s="101"/>
      <c r="J243" s="86"/>
      <c r="K243" s="86"/>
      <c r="L243" s="86"/>
      <c r="M243" s="86"/>
      <c r="N243" s="86"/>
      <c r="O243" s="103"/>
      <c r="P243" s="102"/>
      <c r="Q243" s="101"/>
      <c r="R243" s="86"/>
      <c r="S243" s="86"/>
      <c r="T243" s="103"/>
    </row>
    <row r="244" spans="1:20">
      <c r="A244" s="86"/>
      <c r="B244" s="100"/>
      <c r="C244" s="86"/>
      <c r="D244" s="101"/>
      <c r="E244" s="101"/>
      <c r="F244" s="101"/>
      <c r="G244" s="86"/>
      <c r="H244" s="101"/>
      <c r="I244" s="101"/>
      <c r="J244" s="86"/>
      <c r="K244" s="86"/>
      <c r="L244" s="86"/>
      <c r="M244" s="86"/>
      <c r="N244" s="86"/>
      <c r="O244" s="103"/>
      <c r="P244" s="102"/>
      <c r="Q244" s="101"/>
      <c r="R244" s="86"/>
      <c r="S244" s="86"/>
      <c r="T244" s="103"/>
    </row>
    <row r="245" spans="1:20">
      <c r="A245" s="86"/>
      <c r="B245" s="100"/>
      <c r="C245" s="86"/>
      <c r="D245" s="101"/>
      <c r="E245" s="101"/>
      <c r="F245" s="101"/>
      <c r="G245" s="86"/>
      <c r="H245" s="101"/>
      <c r="I245" s="101"/>
      <c r="J245" s="86"/>
      <c r="K245" s="86"/>
      <c r="L245" s="86"/>
      <c r="M245" s="86"/>
      <c r="N245" s="86"/>
      <c r="O245" s="103"/>
      <c r="P245" s="102"/>
      <c r="Q245" s="101"/>
      <c r="R245" s="86"/>
      <c r="S245" s="86"/>
      <c r="T245" s="103"/>
    </row>
    <row r="246" spans="1:20">
      <c r="A246" s="86"/>
      <c r="B246" s="100"/>
      <c r="C246" s="86"/>
      <c r="D246" s="101"/>
      <c r="E246" s="101"/>
      <c r="F246" s="101"/>
      <c r="G246" s="86"/>
      <c r="H246" s="101"/>
      <c r="I246" s="101"/>
      <c r="J246" s="86"/>
      <c r="K246" s="86"/>
      <c r="L246" s="86"/>
      <c r="M246" s="86"/>
      <c r="N246" s="86"/>
      <c r="O246" s="103"/>
      <c r="P246" s="102"/>
      <c r="Q246" s="101"/>
      <c r="R246" s="86"/>
      <c r="S246" s="86"/>
      <c r="T246" s="103"/>
    </row>
    <row r="247" spans="1:20">
      <c r="A247" s="86"/>
      <c r="B247" s="100"/>
      <c r="C247" s="86"/>
      <c r="D247" s="101"/>
      <c r="E247" s="101"/>
      <c r="F247" s="101"/>
      <c r="G247" s="86"/>
      <c r="H247" s="101"/>
      <c r="I247" s="101"/>
      <c r="J247" s="86"/>
      <c r="K247" s="86"/>
      <c r="L247" s="86"/>
      <c r="M247" s="86"/>
      <c r="N247" s="86"/>
      <c r="O247" s="103"/>
      <c r="P247" s="102"/>
      <c r="Q247" s="101"/>
      <c r="R247" s="86"/>
      <c r="S247" s="86"/>
      <c r="T247" s="103"/>
    </row>
    <row r="248" spans="1:20">
      <c r="A248" s="86"/>
      <c r="B248" s="100"/>
      <c r="C248" s="86"/>
      <c r="D248" s="101"/>
      <c r="E248" s="101"/>
      <c r="F248" s="101"/>
      <c r="G248" s="86"/>
      <c r="H248" s="101"/>
      <c r="I248" s="101"/>
      <c r="J248" s="86"/>
      <c r="K248" s="86"/>
      <c r="L248" s="86"/>
      <c r="M248" s="86"/>
      <c r="N248" s="86"/>
      <c r="O248" s="103"/>
      <c r="P248" s="102"/>
      <c r="Q248" s="101"/>
      <c r="R248" s="86"/>
      <c r="S248" s="86"/>
      <c r="T248" s="103"/>
    </row>
    <row r="249" spans="1:20">
      <c r="A249" s="86"/>
      <c r="B249" s="100"/>
      <c r="C249" s="86"/>
      <c r="D249" s="101"/>
      <c r="E249" s="101"/>
      <c r="F249" s="101"/>
      <c r="G249" s="86"/>
      <c r="H249" s="101"/>
      <c r="I249" s="101"/>
      <c r="J249" s="86"/>
      <c r="K249" s="86"/>
      <c r="L249" s="86"/>
      <c r="M249" s="86"/>
      <c r="N249" s="86"/>
      <c r="O249" s="103"/>
      <c r="P249" s="102"/>
      <c r="Q249" s="101"/>
      <c r="R249" s="86"/>
      <c r="S249" s="86"/>
      <c r="T249" s="103"/>
    </row>
    <row r="250" spans="1:20">
      <c r="A250" s="86"/>
      <c r="B250" s="100"/>
      <c r="C250" s="86"/>
      <c r="D250" s="101"/>
      <c r="E250" s="101"/>
      <c r="F250" s="101"/>
      <c r="G250" s="86"/>
      <c r="H250" s="101"/>
      <c r="I250" s="101"/>
      <c r="J250" s="86"/>
      <c r="K250" s="86"/>
      <c r="L250" s="86"/>
      <c r="M250" s="86"/>
      <c r="N250" s="86"/>
      <c r="O250" s="103"/>
      <c r="P250" s="102"/>
      <c r="Q250" s="101"/>
      <c r="R250" s="86"/>
      <c r="S250" s="86"/>
      <c r="T250" s="103"/>
    </row>
    <row r="251" spans="1:20">
      <c r="A251" s="86"/>
      <c r="B251" s="100"/>
      <c r="C251" s="86"/>
      <c r="D251" s="101"/>
      <c r="E251" s="101"/>
      <c r="F251" s="101"/>
      <c r="G251" s="86"/>
      <c r="H251" s="101"/>
      <c r="I251" s="101"/>
      <c r="J251" s="86"/>
      <c r="K251" s="86"/>
      <c r="L251" s="86"/>
      <c r="M251" s="86"/>
      <c r="N251" s="86"/>
      <c r="O251" s="103"/>
      <c r="P251" s="102"/>
      <c r="Q251" s="101"/>
      <c r="R251" s="86"/>
      <c r="S251" s="86"/>
      <c r="T251" s="103"/>
    </row>
    <row r="252" spans="1:20">
      <c r="A252" s="86"/>
      <c r="B252" s="100"/>
      <c r="C252" s="86"/>
      <c r="D252" s="101"/>
      <c r="E252" s="101"/>
      <c r="F252" s="101"/>
      <c r="G252" s="86"/>
      <c r="H252" s="101"/>
      <c r="I252" s="101"/>
      <c r="J252" s="86"/>
      <c r="K252" s="86"/>
      <c r="L252" s="86"/>
      <c r="M252" s="86"/>
      <c r="N252" s="86"/>
      <c r="O252" s="103"/>
      <c r="P252" s="102"/>
      <c r="Q252" s="101"/>
      <c r="R252" s="86"/>
      <c r="S252" s="86"/>
      <c r="T252" s="103"/>
    </row>
    <row r="253" spans="1:20">
      <c r="A253" s="86"/>
      <c r="B253" s="100"/>
      <c r="C253" s="86"/>
      <c r="D253" s="101"/>
      <c r="E253" s="101"/>
      <c r="F253" s="101"/>
      <c r="G253" s="86"/>
      <c r="H253" s="101"/>
      <c r="I253" s="101"/>
      <c r="J253" s="86"/>
      <c r="K253" s="86"/>
      <c r="L253" s="86"/>
      <c r="M253" s="86"/>
      <c r="N253" s="86"/>
      <c r="O253" s="103"/>
      <c r="P253" s="102"/>
      <c r="Q253" s="101"/>
      <c r="R253" s="86"/>
      <c r="S253" s="86"/>
      <c r="T253" s="103"/>
    </row>
    <row r="254" spans="1:20">
      <c r="A254" s="86"/>
      <c r="B254" s="100"/>
      <c r="C254" s="86"/>
      <c r="D254" s="101"/>
      <c r="E254" s="101"/>
      <c r="F254" s="101"/>
      <c r="G254" s="86"/>
      <c r="H254" s="101"/>
      <c r="I254" s="101"/>
      <c r="J254" s="86"/>
      <c r="K254" s="86"/>
      <c r="L254" s="86"/>
      <c r="M254" s="86"/>
      <c r="N254" s="86"/>
      <c r="O254" s="103"/>
      <c r="P254" s="102"/>
      <c r="Q254" s="101"/>
      <c r="R254" s="86"/>
      <c r="S254" s="86"/>
      <c r="T254" s="103"/>
    </row>
    <row r="255" spans="1:20">
      <c r="A255" s="86"/>
      <c r="B255" s="100"/>
      <c r="C255" s="86"/>
      <c r="D255" s="101"/>
      <c r="E255" s="101"/>
      <c r="F255" s="101"/>
      <c r="G255" s="86"/>
      <c r="H255" s="101"/>
      <c r="I255" s="101"/>
      <c r="J255" s="86"/>
      <c r="K255" s="86"/>
      <c r="L255" s="86"/>
      <c r="M255" s="86"/>
      <c r="N255" s="86"/>
      <c r="O255" s="103"/>
      <c r="P255" s="102"/>
      <c r="Q255" s="101"/>
      <c r="R255" s="86"/>
      <c r="S255" s="86"/>
      <c r="T255" s="103"/>
    </row>
    <row r="256" spans="1:20">
      <c r="A256" s="86"/>
      <c r="B256" s="100"/>
      <c r="C256" s="86"/>
      <c r="D256" s="101"/>
      <c r="E256" s="101"/>
      <c r="F256" s="101"/>
      <c r="G256" s="86"/>
      <c r="H256" s="101"/>
      <c r="I256" s="101"/>
      <c r="J256" s="86"/>
      <c r="K256" s="86"/>
      <c r="L256" s="86"/>
      <c r="M256" s="86"/>
      <c r="N256" s="86"/>
      <c r="O256" s="103"/>
      <c r="P256" s="102"/>
      <c r="Q256" s="101"/>
      <c r="R256" s="86"/>
      <c r="S256" s="86"/>
      <c r="T256" s="103"/>
    </row>
    <row r="257" spans="1:20">
      <c r="A257" s="86"/>
      <c r="B257" s="100"/>
      <c r="C257" s="86"/>
      <c r="D257" s="101"/>
      <c r="E257" s="101"/>
      <c r="F257" s="101"/>
      <c r="G257" s="86"/>
      <c r="H257" s="101"/>
      <c r="I257" s="101"/>
      <c r="J257" s="86"/>
      <c r="K257" s="86"/>
      <c r="L257" s="86"/>
      <c r="M257" s="86"/>
      <c r="N257" s="86"/>
      <c r="O257" s="103"/>
      <c r="P257" s="102"/>
      <c r="Q257" s="101"/>
      <c r="R257" s="86"/>
      <c r="S257" s="86"/>
      <c r="T257" s="103"/>
    </row>
    <row r="258" spans="1:20">
      <c r="A258" s="86"/>
      <c r="B258" s="100"/>
      <c r="C258" s="86"/>
      <c r="D258" s="101"/>
      <c r="E258" s="101"/>
      <c r="F258" s="101"/>
      <c r="G258" s="86"/>
      <c r="H258" s="101"/>
      <c r="I258" s="101"/>
      <c r="J258" s="86"/>
      <c r="K258" s="86"/>
      <c r="L258" s="86"/>
      <c r="M258" s="86"/>
      <c r="N258" s="86"/>
      <c r="O258" s="103"/>
      <c r="P258" s="102"/>
      <c r="Q258" s="101"/>
      <c r="R258" s="86"/>
      <c r="S258" s="86"/>
      <c r="T258" s="103"/>
    </row>
    <row r="259" spans="1:20">
      <c r="A259" s="86"/>
      <c r="B259" s="100"/>
      <c r="C259" s="86"/>
      <c r="D259" s="101"/>
      <c r="E259" s="101"/>
      <c r="F259" s="101"/>
      <c r="G259" s="86"/>
      <c r="H259" s="101"/>
      <c r="I259" s="101"/>
      <c r="J259" s="86"/>
      <c r="K259" s="86"/>
      <c r="L259" s="86"/>
      <c r="M259" s="86"/>
      <c r="N259" s="86"/>
      <c r="O259" s="103"/>
      <c r="P259" s="102"/>
      <c r="Q259" s="101"/>
      <c r="R259" s="86"/>
      <c r="S259" s="86"/>
      <c r="T259" s="103"/>
    </row>
    <row r="260" spans="1:20">
      <c r="A260" s="86"/>
      <c r="B260" s="100"/>
      <c r="C260" s="86"/>
      <c r="D260" s="101"/>
      <c r="E260" s="101"/>
      <c r="F260" s="101"/>
      <c r="G260" s="86"/>
      <c r="H260" s="101"/>
      <c r="I260" s="101"/>
      <c r="J260" s="86"/>
      <c r="K260" s="86"/>
      <c r="L260" s="86"/>
      <c r="M260" s="86"/>
      <c r="N260" s="86"/>
      <c r="O260" s="103"/>
      <c r="P260" s="102"/>
      <c r="Q260" s="101"/>
      <c r="R260" s="86"/>
      <c r="S260" s="86"/>
      <c r="T260" s="103"/>
    </row>
    <row r="261" spans="1:20">
      <c r="A261" s="86"/>
      <c r="B261" s="100"/>
      <c r="C261" s="86"/>
      <c r="D261" s="101"/>
      <c r="E261" s="101"/>
      <c r="F261" s="101"/>
      <c r="G261" s="86"/>
      <c r="H261" s="101"/>
      <c r="I261" s="101"/>
      <c r="J261" s="86"/>
      <c r="K261" s="86"/>
      <c r="L261" s="86"/>
      <c r="M261" s="86"/>
      <c r="N261" s="86"/>
      <c r="O261" s="103"/>
      <c r="P261" s="102"/>
      <c r="Q261" s="101"/>
      <c r="R261" s="86"/>
      <c r="S261" s="86"/>
      <c r="T261" s="103"/>
    </row>
    <row r="262" spans="1:20">
      <c r="A262" s="86"/>
      <c r="B262" s="100"/>
      <c r="C262" s="86"/>
      <c r="D262" s="101"/>
      <c r="E262" s="101"/>
      <c r="F262" s="101"/>
      <c r="G262" s="86"/>
      <c r="H262" s="101"/>
      <c r="I262" s="101"/>
      <c r="J262" s="86"/>
      <c r="K262" s="86"/>
      <c r="L262" s="86"/>
      <c r="M262" s="86"/>
      <c r="N262" s="86"/>
      <c r="O262" s="103"/>
      <c r="P262" s="102"/>
      <c r="Q262" s="101"/>
      <c r="R262" s="86"/>
      <c r="S262" s="86"/>
      <c r="T262" s="103"/>
    </row>
    <row r="263" spans="1:20">
      <c r="A263" s="86"/>
      <c r="B263" s="100"/>
      <c r="C263" s="86"/>
      <c r="D263" s="101"/>
      <c r="E263" s="101"/>
      <c r="F263" s="101"/>
      <c r="G263" s="86"/>
      <c r="H263" s="101"/>
      <c r="I263" s="101"/>
      <c r="J263" s="86"/>
      <c r="K263" s="86"/>
      <c r="L263" s="86"/>
      <c r="M263" s="86"/>
      <c r="N263" s="86"/>
      <c r="O263" s="103"/>
      <c r="P263" s="102"/>
      <c r="Q263" s="101"/>
      <c r="R263" s="86"/>
      <c r="S263" s="86"/>
      <c r="T263" s="103"/>
    </row>
    <row r="264" spans="1:20">
      <c r="A264" s="86"/>
      <c r="B264" s="100"/>
      <c r="C264" s="86"/>
      <c r="D264" s="101"/>
      <c r="E264" s="101"/>
      <c r="F264" s="101"/>
      <c r="G264" s="86"/>
      <c r="H264" s="101"/>
      <c r="I264" s="101"/>
      <c r="J264" s="86"/>
      <c r="K264" s="86"/>
      <c r="L264" s="86"/>
      <c r="M264" s="86"/>
      <c r="N264" s="86"/>
      <c r="O264" s="103"/>
      <c r="P264" s="102"/>
      <c r="Q264" s="101"/>
      <c r="R264" s="86"/>
      <c r="S264" s="86"/>
      <c r="T264" s="103"/>
    </row>
    <row r="265" spans="1:20">
      <c r="A265" s="86"/>
      <c r="B265" s="100"/>
      <c r="C265" s="86"/>
      <c r="D265" s="101"/>
      <c r="E265" s="101"/>
      <c r="F265" s="101"/>
      <c r="G265" s="86"/>
      <c r="H265" s="101"/>
      <c r="I265" s="101"/>
      <c r="J265" s="86"/>
      <c r="K265" s="86"/>
      <c r="L265" s="86"/>
      <c r="M265" s="86"/>
      <c r="N265" s="86"/>
      <c r="O265" s="103"/>
      <c r="P265" s="102"/>
      <c r="Q265" s="101"/>
      <c r="R265" s="86"/>
      <c r="S265" s="86"/>
      <c r="T265" s="103"/>
    </row>
    <row r="266" spans="1:20">
      <c r="A266" s="86"/>
      <c r="B266" s="100"/>
      <c r="C266" s="86"/>
      <c r="D266" s="101"/>
      <c r="E266" s="101"/>
      <c r="F266" s="101"/>
      <c r="G266" s="86"/>
      <c r="H266" s="101"/>
      <c r="I266" s="101"/>
      <c r="J266" s="86"/>
      <c r="K266" s="86"/>
      <c r="L266" s="86"/>
      <c r="M266" s="86"/>
      <c r="N266" s="86"/>
      <c r="O266" s="103"/>
      <c r="P266" s="102"/>
      <c r="Q266" s="101"/>
      <c r="R266" s="86"/>
      <c r="S266" s="86"/>
      <c r="T266" s="103"/>
    </row>
    <row r="267" spans="1:20">
      <c r="A267" s="86"/>
      <c r="B267" s="100"/>
      <c r="C267" s="86"/>
      <c r="D267" s="101"/>
      <c r="E267" s="101"/>
      <c r="F267" s="101"/>
      <c r="G267" s="86"/>
      <c r="H267" s="101"/>
      <c r="I267" s="101"/>
      <c r="J267" s="86"/>
      <c r="K267" s="86"/>
      <c r="L267" s="86"/>
      <c r="M267" s="86"/>
      <c r="N267" s="86"/>
      <c r="O267" s="103"/>
      <c r="P267" s="102"/>
      <c r="Q267" s="101"/>
      <c r="R267" s="86"/>
      <c r="S267" s="86"/>
      <c r="T267" s="103"/>
    </row>
    <row r="268" spans="1:20">
      <c r="A268" s="86"/>
      <c r="B268" s="100"/>
      <c r="C268" s="86"/>
      <c r="D268" s="101"/>
      <c r="E268" s="101"/>
      <c r="F268" s="101"/>
      <c r="G268" s="86"/>
      <c r="H268" s="101"/>
      <c r="I268" s="101"/>
      <c r="J268" s="86"/>
      <c r="K268" s="86"/>
      <c r="L268" s="86"/>
      <c r="M268" s="86"/>
      <c r="N268" s="86"/>
      <c r="O268" s="103"/>
      <c r="P268" s="102"/>
      <c r="Q268" s="101"/>
      <c r="R268" s="86"/>
      <c r="S268" s="86"/>
      <c r="T268" s="103"/>
    </row>
    <row r="269" spans="1:20">
      <c r="A269" s="86"/>
      <c r="B269" s="100"/>
      <c r="C269" s="86"/>
      <c r="D269" s="101"/>
      <c r="E269" s="101"/>
      <c r="F269" s="101"/>
      <c r="G269" s="86"/>
      <c r="H269" s="101"/>
      <c r="I269" s="101"/>
      <c r="J269" s="86"/>
      <c r="K269" s="86"/>
      <c r="L269" s="86"/>
      <c r="M269" s="86"/>
      <c r="N269" s="86"/>
      <c r="O269" s="103"/>
      <c r="P269" s="102"/>
      <c r="Q269" s="101"/>
      <c r="R269" s="86"/>
      <c r="S269" s="86"/>
      <c r="T269" s="103"/>
    </row>
    <row r="270" spans="1:20">
      <c r="A270" s="86"/>
      <c r="B270" s="100"/>
      <c r="C270" s="86"/>
      <c r="D270" s="101"/>
      <c r="E270" s="101"/>
      <c r="F270" s="101"/>
      <c r="G270" s="86"/>
      <c r="H270" s="101"/>
      <c r="I270" s="101"/>
      <c r="J270" s="86"/>
      <c r="K270" s="86"/>
      <c r="L270" s="86"/>
      <c r="M270" s="86"/>
      <c r="N270" s="86"/>
      <c r="O270" s="103"/>
      <c r="P270" s="102"/>
      <c r="Q270" s="101"/>
      <c r="R270" s="86"/>
      <c r="S270" s="86"/>
      <c r="T270" s="103"/>
    </row>
    <row r="271" spans="1:20">
      <c r="A271" s="86"/>
      <c r="B271" s="100"/>
      <c r="C271" s="86"/>
      <c r="D271" s="101"/>
      <c r="E271" s="101"/>
      <c r="F271" s="101"/>
      <c r="G271" s="86"/>
      <c r="H271" s="101"/>
      <c r="I271" s="101"/>
      <c r="J271" s="86"/>
      <c r="K271" s="86"/>
      <c r="L271" s="86"/>
      <c r="M271" s="86"/>
      <c r="N271" s="86"/>
      <c r="O271" s="103"/>
      <c r="P271" s="102"/>
      <c r="Q271" s="101"/>
      <c r="R271" s="86"/>
      <c r="S271" s="86"/>
      <c r="T271" s="103"/>
    </row>
    <row r="272" spans="1:20">
      <c r="A272" s="86"/>
      <c r="B272" s="100"/>
      <c r="C272" s="86"/>
      <c r="D272" s="101"/>
      <c r="E272" s="101"/>
      <c r="F272" s="101"/>
      <c r="G272" s="86"/>
      <c r="H272" s="101"/>
      <c r="I272" s="101"/>
      <c r="J272" s="86"/>
      <c r="K272" s="86"/>
      <c r="L272" s="86"/>
      <c r="M272" s="86"/>
      <c r="N272" s="86"/>
      <c r="O272" s="103"/>
      <c r="P272" s="102"/>
      <c r="Q272" s="101"/>
      <c r="R272" s="86"/>
      <c r="S272" s="86"/>
      <c r="T272" s="103"/>
    </row>
    <row r="273" spans="1:20">
      <c r="A273" s="86"/>
      <c r="B273" s="100"/>
      <c r="C273" s="86"/>
      <c r="D273" s="101"/>
      <c r="E273" s="101"/>
      <c r="F273" s="101"/>
      <c r="G273" s="86"/>
      <c r="H273" s="101"/>
      <c r="I273" s="101"/>
      <c r="J273" s="86"/>
      <c r="K273" s="86"/>
      <c r="L273" s="86"/>
      <c r="M273" s="86"/>
      <c r="N273" s="86"/>
      <c r="O273" s="103"/>
      <c r="P273" s="102"/>
      <c r="Q273" s="101"/>
      <c r="R273" s="86"/>
      <c r="S273" s="86"/>
      <c r="T273" s="103"/>
    </row>
    <row r="274" spans="1:20">
      <c r="A274" s="86"/>
      <c r="B274" s="100"/>
      <c r="C274" s="86"/>
      <c r="D274" s="101"/>
      <c r="E274" s="101"/>
      <c r="F274" s="101"/>
      <c r="G274" s="86"/>
      <c r="H274" s="101"/>
      <c r="I274" s="101"/>
      <c r="J274" s="86"/>
      <c r="K274" s="86"/>
      <c r="L274" s="86"/>
      <c r="M274" s="86"/>
      <c r="N274" s="86"/>
      <c r="O274" s="103"/>
      <c r="P274" s="102"/>
      <c r="Q274" s="101"/>
      <c r="R274" s="86"/>
      <c r="S274" s="86"/>
      <c r="T274" s="103"/>
    </row>
    <row r="275" spans="1:20">
      <c r="A275" s="86"/>
      <c r="B275" s="100"/>
      <c r="C275" s="86"/>
      <c r="D275" s="101"/>
      <c r="E275" s="101"/>
      <c r="F275" s="101"/>
      <c r="G275" s="86"/>
      <c r="H275" s="101"/>
      <c r="I275" s="101"/>
      <c r="J275" s="86"/>
      <c r="K275" s="86"/>
      <c r="L275" s="86"/>
      <c r="M275" s="86"/>
      <c r="N275" s="86"/>
      <c r="O275" s="103"/>
      <c r="P275" s="102"/>
      <c r="Q275" s="101"/>
      <c r="R275" s="86"/>
      <c r="S275" s="86"/>
      <c r="T275" s="103"/>
    </row>
    <row r="276" spans="1:20">
      <c r="A276" s="86"/>
      <c r="B276" s="100"/>
      <c r="C276" s="86"/>
      <c r="D276" s="101"/>
      <c r="E276" s="101"/>
      <c r="F276" s="101"/>
      <c r="G276" s="86"/>
      <c r="H276" s="101"/>
      <c r="I276" s="101"/>
      <c r="J276" s="86"/>
      <c r="K276" s="86"/>
      <c r="L276" s="86"/>
      <c r="M276" s="86"/>
      <c r="N276" s="86"/>
      <c r="O276" s="103"/>
      <c r="P276" s="102"/>
      <c r="Q276" s="101"/>
      <c r="R276" s="86"/>
      <c r="S276" s="86"/>
      <c r="T276" s="103"/>
    </row>
    <row r="277" spans="1:20">
      <c r="A277" s="86"/>
      <c r="B277" s="100"/>
      <c r="C277" s="86"/>
      <c r="D277" s="101"/>
      <c r="E277" s="101"/>
      <c r="F277" s="101"/>
      <c r="G277" s="86"/>
      <c r="H277" s="101"/>
      <c r="I277" s="101"/>
      <c r="J277" s="86"/>
      <c r="K277" s="86"/>
      <c r="L277" s="86"/>
      <c r="M277" s="86"/>
      <c r="N277" s="86"/>
      <c r="O277" s="103"/>
      <c r="P277" s="102"/>
      <c r="Q277" s="101"/>
      <c r="R277" s="86"/>
      <c r="S277" s="86"/>
      <c r="T277" s="103"/>
    </row>
    <row r="278" spans="1:20">
      <c r="A278" s="86"/>
      <c r="B278" s="100"/>
      <c r="C278" s="86"/>
      <c r="D278" s="101"/>
      <c r="E278" s="101"/>
      <c r="F278" s="101"/>
      <c r="G278" s="86"/>
      <c r="H278" s="101"/>
      <c r="I278" s="101"/>
      <c r="J278" s="86"/>
      <c r="K278" s="86"/>
      <c r="L278" s="86"/>
      <c r="M278" s="86"/>
      <c r="N278" s="86"/>
      <c r="O278" s="103"/>
      <c r="P278" s="102"/>
      <c r="Q278" s="101"/>
      <c r="R278" s="86"/>
      <c r="S278" s="86"/>
      <c r="T278" s="103"/>
    </row>
    <row r="279" spans="1:20">
      <c r="A279" s="86"/>
      <c r="B279" s="100"/>
      <c r="C279" s="86"/>
      <c r="D279" s="101"/>
      <c r="E279" s="101"/>
      <c r="F279" s="101"/>
      <c r="G279" s="86"/>
      <c r="H279" s="101"/>
      <c r="I279" s="101"/>
      <c r="J279" s="86"/>
      <c r="K279" s="86"/>
      <c r="L279" s="86"/>
      <c r="M279" s="86"/>
      <c r="N279" s="86"/>
      <c r="O279" s="103"/>
      <c r="P279" s="102"/>
      <c r="Q279" s="101"/>
      <c r="R279" s="86"/>
      <c r="S279" s="86"/>
      <c r="T279" s="103"/>
    </row>
    <row r="280" spans="1:20">
      <c r="A280" s="86"/>
      <c r="B280" s="100"/>
      <c r="C280" s="86"/>
      <c r="D280" s="101"/>
      <c r="E280" s="101"/>
      <c r="F280" s="101"/>
      <c r="G280" s="86"/>
      <c r="H280" s="101"/>
      <c r="I280" s="101"/>
      <c r="J280" s="86"/>
      <c r="K280" s="86"/>
      <c r="L280" s="86"/>
      <c r="M280" s="86"/>
      <c r="N280" s="86"/>
      <c r="O280" s="103"/>
      <c r="P280" s="102"/>
      <c r="Q280" s="101"/>
      <c r="R280" s="86"/>
      <c r="S280" s="86"/>
      <c r="T280" s="103"/>
    </row>
    <row r="281" spans="1:20">
      <c r="A281" s="86"/>
      <c r="B281" s="100"/>
      <c r="C281" s="86"/>
      <c r="D281" s="101"/>
      <c r="E281" s="101"/>
      <c r="F281" s="101"/>
      <c r="G281" s="86"/>
      <c r="H281" s="101"/>
      <c r="I281" s="101"/>
      <c r="J281" s="86"/>
      <c r="K281" s="86"/>
      <c r="L281" s="86"/>
      <c r="M281" s="86"/>
      <c r="N281" s="86"/>
      <c r="O281" s="103"/>
      <c r="P281" s="102"/>
      <c r="Q281" s="101"/>
      <c r="R281" s="86"/>
      <c r="S281" s="86"/>
      <c r="T281" s="103"/>
    </row>
    <row r="282" spans="1:20">
      <c r="A282" s="86"/>
      <c r="B282" s="100"/>
      <c r="C282" s="86"/>
      <c r="D282" s="101"/>
      <c r="E282" s="101"/>
      <c r="F282" s="101"/>
      <c r="G282" s="86"/>
      <c r="H282" s="101"/>
      <c r="I282" s="101"/>
      <c r="J282" s="86"/>
      <c r="K282" s="86"/>
      <c r="L282" s="86"/>
      <c r="M282" s="86"/>
      <c r="N282" s="86"/>
      <c r="O282" s="103"/>
      <c r="P282" s="102"/>
      <c r="Q282" s="101"/>
      <c r="R282" s="86"/>
      <c r="S282" s="86"/>
      <c r="T282" s="103"/>
    </row>
    <row r="283" spans="1:20">
      <c r="A283" s="86"/>
      <c r="B283" s="100"/>
      <c r="C283" s="86"/>
      <c r="D283" s="101"/>
      <c r="E283" s="101"/>
      <c r="F283" s="101"/>
      <c r="G283" s="86"/>
      <c r="H283" s="101"/>
      <c r="I283" s="101"/>
      <c r="J283" s="86"/>
      <c r="K283" s="86"/>
      <c r="L283" s="86"/>
      <c r="M283" s="86"/>
      <c r="N283" s="86"/>
      <c r="O283" s="103"/>
      <c r="P283" s="102"/>
      <c r="Q283" s="101"/>
      <c r="R283" s="86"/>
      <c r="S283" s="86"/>
      <c r="T283" s="103"/>
    </row>
    <row r="284" spans="1:20">
      <c r="A284" s="86"/>
      <c r="B284" s="100"/>
      <c r="C284" s="86"/>
      <c r="D284" s="101"/>
      <c r="E284" s="101"/>
      <c r="F284" s="101"/>
      <c r="G284" s="86"/>
      <c r="H284" s="101"/>
      <c r="I284" s="101"/>
      <c r="J284" s="86"/>
      <c r="K284" s="86"/>
      <c r="L284" s="86"/>
      <c r="M284" s="86"/>
      <c r="N284" s="86"/>
      <c r="O284" s="103"/>
      <c r="P284" s="102"/>
      <c r="Q284" s="101"/>
      <c r="R284" s="86"/>
      <c r="S284" s="86"/>
      <c r="T284" s="103"/>
    </row>
    <row r="285" spans="1:20">
      <c r="A285" s="86"/>
      <c r="B285" s="100"/>
      <c r="C285" s="86"/>
      <c r="D285" s="101"/>
      <c r="E285" s="101"/>
      <c r="F285" s="101"/>
      <c r="G285" s="86"/>
      <c r="H285" s="101"/>
      <c r="I285" s="101"/>
      <c r="J285" s="86"/>
      <c r="K285" s="86"/>
      <c r="L285" s="86"/>
      <c r="M285" s="86"/>
      <c r="N285" s="86"/>
      <c r="O285" s="103"/>
      <c r="P285" s="102"/>
      <c r="Q285" s="101"/>
      <c r="R285" s="86"/>
      <c r="S285" s="86"/>
      <c r="T285" s="103"/>
    </row>
    <row r="286" spans="1:20">
      <c r="A286" s="86"/>
      <c r="B286" s="100"/>
      <c r="C286" s="86"/>
      <c r="D286" s="101"/>
      <c r="E286" s="101"/>
      <c r="F286" s="101"/>
      <c r="G286" s="86"/>
      <c r="H286" s="101"/>
      <c r="I286" s="101"/>
      <c r="J286" s="86"/>
      <c r="K286" s="86"/>
      <c r="L286" s="86"/>
      <c r="M286" s="86"/>
      <c r="N286" s="86"/>
      <c r="O286" s="103"/>
      <c r="P286" s="102"/>
      <c r="Q286" s="101"/>
      <c r="R286" s="86"/>
      <c r="S286" s="86"/>
      <c r="T286" s="103"/>
    </row>
    <row r="287" spans="1:20">
      <c r="A287" s="86"/>
      <c r="B287" s="100"/>
      <c r="C287" s="86"/>
      <c r="D287" s="101"/>
      <c r="E287" s="101"/>
      <c r="F287" s="101"/>
      <c r="G287" s="86"/>
      <c r="H287" s="101"/>
      <c r="I287" s="101"/>
      <c r="J287" s="86"/>
      <c r="K287" s="86"/>
      <c r="L287" s="86"/>
      <c r="M287" s="86"/>
      <c r="N287" s="86"/>
      <c r="O287" s="103"/>
      <c r="P287" s="102"/>
      <c r="Q287" s="101"/>
      <c r="R287" s="86"/>
      <c r="S287" s="86"/>
      <c r="T287" s="103"/>
    </row>
    <row r="288" spans="1:20">
      <c r="A288" s="86"/>
      <c r="B288" s="100"/>
      <c r="C288" s="86"/>
      <c r="D288" s="101"/>
      <c r="E288" s="101"/>
      <c r="F288" s="101"/>
      <c r="G288" s="86"/>
      <c r="H288" s="101"/>
      <c r="I288" s="101"/>
      <c r="J288" s="86"/>
      <c r="K288" s="86"/>
      <c r="L288" s="86"/>
      <c r="M288" s="86"/>
      <c r="N288" s="86"/>
      <c r="O288" s="103"/>
      <c r="P288" s="102"/>
      <c r="Q288" s="101"/>
      <c r="R288" s="86"/>
      <c r="S288" s="86"/>
      <c r="T288" s="103"/>
    </row>
    <row r="289" spans="1:20">
      <c r="A289" s="86"/>
      <c r="B289" s="100"/>
      <c r="C289" s="86"/>
      <c r="D289" s="101"/>
      <c r="E289" s="101"/>
      <c r="F289" s="101"/>
      <c r="G289" s="86"/>
      <c r="H289" s="101"/>
      <c r="I289" s="101"/>
      <c r="J289" s="86"/>
      <c r="K289" s="86"/>
      <c r="L289" s="86"/>
      <c r="M289" s="86"/>
      <c r="N289" s="86"/>
      <c r="O289" s="103"/>
      <c r="P289" s="102"/>
      <c r="Q289" s="101"/>
      <c r="R289" s="86"/>
      <c r="S289" s="86"/>
      <c r="T289" s="103"/>
    </row>
    <row r="290" spans="1:20">
      <c r="A290" s="86"/>
      <c r="B290" s="100"/>
      <c r="C290" s="86"/>
      <c r="D290" s="101"/>
      <c r="E290" s="101"/>
      <c r="F290" s="101"/>
      <c r="G290" s="86"/>
      <c r="H290" s="101"/>
      <c r="I290" s="101"/>
      <c r="J290" s="86"/>
      <c r="K290" s="86"/>
      <c r="L290" s="86"/>
      <c r="M290" s="86"/>
      <c r="N290" s="86"/>
      <c r="O290" s="103"/>
      <c r="P290" s="102"/>
      <c r="Q290" s="101"/>
      <c r="R290" s="86"/>
      <c r="S290" s="86"/>
      <c r="T290" s="103"/>
    </row>
    <row r="291" spans="1:20">
      <c r="A291" s="86"/>
      <c r="B291" s="100"/>
      <c r="C291" s="86"/>
      <c r="D291" s="101"/>
      <c r="E291" s="101"/>
      <c r="F291" s="101"/>
      <c r="G291" s="86"/>
      <c r="H291" s="101"/>
      <c r="I291" s="101"/>
      <c r="J291" s="86"/>
      <c r="K291" s="86"/>
      <c r="L291" s="86"/>
      <c r="M291" s="86"/>
      <c r="N291" s="86"/>
      <c r="O291" s="103"/>
      <c r="P291" s="102"/>
      <c r="Q291" s="101"/>
      <c r="R291" s="86"/>
      <c r="S291" s="86"/>
      <c r="T291" s="103"/>
    </row>
    <row r="292" spans="1:20">
      <c r="A292" s="86"/>
      <c r="B292" s="100"/>
      <c r="C292" s="86"/>
      <c r="D292" s="101"/>
      <c r="E292" s="101"/>
      <c r="F292" s="101"/>
      <c r="G292" s="86"/>
      <c r="H292" s="101"/>
      <c r="I292" s="101"/>
      <c r="J292" s="86"/>
      <c r="K292" s="86"/>
      <c r="L292" s="86"/>
      <c r="M292" s="86"/>
      <c r="N292" s="86"/>
      <c r="O292" s="103"/>
      <c r="P292" s="102"/>
      <c r="Q292" s="101"/>
      <c r="R292" s="86"/>
      <c r="S292" s="86"/>
      <c r="T292" s="103"/>
    </row>
    <row r="293" spans="1:20">
      <c r="A293" s="86"/>
      <c r="B293" s="100"/>
      <c r="C293" s="86"/>
      <c r="D293" s="101"/>
      <c r="E293" s="101"/>
      <c r="F293" s="101"/>
      <c r="G293" s="86"/>
      <c r="H293" s="101"/>
      <c r="I293" s="101"/>
      <c r="J293" s="86"/>
      <c r="K293" s="86"/>
      <c r="L293" s="86"/>
      <c r="M293" s="86"/>
      <c r="N293" s="86"/>
      <c r="O293" s="103"/>
      <c r="P293" s="102"/>
      <c r="Q293" s="101"/>
      <c r="R293" s="86"/>
      <c r="S293" s="86"/>
      <c r="T293" s="103"/>
    </row>
    <row r="294" spans="1:20">
      <c r="A294" s="86"/>
      <c r="B294" s="100"/>
      <c r="C294" s="86"/>
      <c r="D294" s="101"/>
      <c r="E294" s="101"/>
      <c r="F294" s="101"/>
      <c r="G294" s="86"/>
      <c r="H294" s="101"/>
      <c r="I294" s="101"/>
      <c r="J294" s="86"/>
      <c r="K294" s="86"/>
      <c r="L294" s="86"/>
      <c r="M294" s="86"/>
      <c r="N294" s="86"/>
      <c r="O294" s="103"/>
      <c r="P294" s="102"/>
      <c r="Q294" s="101"/>
      <c r="R294" s="86"/>
      <c r="S294" s="86"/>
      <c r="T294" s="103"/>
    </row>
    <row r="295" spans="1:20">
      <c r="A295" s="86"/>
      <c r="B295" s="100"/>
      <c r="C295" s="86"/>
      <c r="D295" s="101"/>
      <c r="E295" s="101"/>
      <c r="F295" s="101"/>
      <c r="G295" s="86"/>
      <c r="H295" s="101"/>
      <c r="I295" s="101"/>
      <c r="J295" s="86"/>
      <c r="K295" s="86"/>
      <c r="L295" s="86"/>
      <c r="M295" s="86"/>
      <c r="N295" s="86"/>
      <c r="O295" s="103"/>
      <c r="P295" s="102"/>
      <c r="Q295" s="101"/>
      <c r="R295" s="86"/>
      <c r="S295" s="86"/>
      <c r="T295" s="103"/>
    </row>
    <row r="296" spans="1:20">
      <c r="A296" s="86"/>
      <c r="B296" s="100"/>
      <c r="C296" s="86"/>
      <c r="D296" s="101"/>
      <c r="E296" s="101"/>
      <c r="F296" s="101"/>
      <c r="G296" s="86"/>
      <c r="H296" s="101"/>
      <c r="I296" s="101"/>
      <c r="J296" s="86"/>
      <c r="K296" s="86"/>
      <c r="L296" s="86"/>
      <c r="M296" s="86"/>
      <c r="N296" s="86"/>
      <c r="O296" s="103"/>
      <c r="P296" s="102"/>
      <c r="Q296" s="101"/>
      <c r="R296" s="86"/>
      <c r="S296" s="86"/>
      <c r="T296" s="103"/>
    </row>
    <row r="297" spans="1:20">
      <c r="A297" s="86"/>
      <c r="B297" s="100"/>
      <c r="C297" s="86"/>
      <c r="D297" s="101"/>
      <c r="E297" s="101"/>
      <c r="F297" s="101"/>
      <c r="G297" s="86"/>
      <c r="H297" s="101"/>
      <c r="I297" s="101"/>
      <c r="J297" s="86"/>
      <c r="K297" s="86"/>
      <c r="L297" s="86"/>
      <c r="M297" s="86"/>
      <c r="N297" s="86"/>
      <c r="O297" s="103"/>
      <c r="P297" s="102"/>
      <c r="Q297" s="101"/>
      <c r="R297" s="86"/>
      <c r="S297" s="86"/>
      <c r="T297" s="103"/>
    </row>
    <row r="298" spans="1:20">
      <c r="A298" s="86"/>
      <c r="B298" s="100"/>
      <c r="C298" s="86"/>
      <c r="D298" s="101"/>
      <c r="E298" s="101"/>
      <c r="F298" s="101"/>
      <c r="G298" s="86"/>
      <c r="H298" s="101"/>
      <c r="I298" s="101"/>
      <c r="J298" s="86"/>
      <c r="K298" s="86"/>
      <c r="L298" s="86"/>
      <c r="M298" s="86"/>
      <c r="N298" s="86"/>
      <c r="O298" s="103"/>
      <c r="P298" s="102"/>
      <c r="Q298" s="101"/>
      <c r="R298" s="86"/>
      <c r="S298" s="86"/>
      <c r="T298" s="103"/>
    </row>
    <row r="299" spans="1:20">
      <c r="A299" s="86"/>
      <c r="B299" s="100"/>
      <c r="C299" s="86"/>
      <c r="D299" s="101"/>
      <c r="E299" s="101"/>
      <c r="F299" s="101"/>
      <c r="G299" s="86"/>
      <c r="H299" s="101"/>
      <c r="I299" s="101"/>
      <c r="J299" s="86"/>
      <c r="K299" s="86"/>
      <c r="L299" s="86"/>
      <c r="M299" s="86"/>
      <c r="N299" s="86"/>
      <c r="O299" s="103"/>
      <c r="P299" s="102"/>
      <c r="Q299" s="101"/>
      <c r="R299" s="86"/>
      <c r="S299" s="86"/>
      <c r="T299" s="103"/>
    </row>
    <row r="300" spans="1:20">
      <c r="A300" s="86"/>
      <c r="B300" s="100"/>
      <c r="C300" s="86"/>
      <c r="D300" s="101"/>
      <c r="E300" s="101"/>
      <c r="F300" s="101"/>
      <c r="G300" s="86"/>
      <c r="H300" s="101"/>
      <c r="I300" s="101"/>
      <c r="J300" s="86"/>
      <c r="K300" s="86"/>
      <c r="L300" s="86"/>
      <c r="M300" s="86"/>
      <c r="N300" s="86"/>
      <c r="O300" s="103"/>
      <c r="P300" s="102"/>
      <c r="Q300" s="101"/>
      <c r="R300" s="86"/>
      <c r="S300" s="86"/>
      <c r="T300" s="103"/>
    </row>
  </sheetData>
  <autoFilter ref="A5:AL97" xr:uid="{00000000-0009-0000-0000-000001000000}"/>
  <mergeCells count="22">
    <mergeCell ref="A1:T1"/>
    <mergeCell ref="P2:S2"/>
    <mergeCell ref="T2:T5"/>
    <mergeCell ref="S3:S5"/>
    <mergeCell ref="D3:D5"/>
    <mergeCell ref="E3:F3"/>
    <mergeCell ref="R3:R5"/>
    <mergeCell ref="K4:N4"/>
    <mergeCell ref="H3:H5"/>
    <mergeCell ref="F4:F5"/>
    <mergeCell ref="C2:N2"/>
    <mergeCell ref="I4:I5"/>
    <mergeCell ref="I3:N3"/>
    <mergeCell ref="P3:P5"/>
    <mergeCell ref="Q3:Q5"/>
    <mergeCell ref="A2:A5"/>
    <mergeCell ref="O2:O5"/>
    <mergeCell ref="E4:E5"/>
    <mergeCell ref="B2:B5"/>
    <mergeCell ref="C3:C5"/>
    <mergeCell ref="J4:J5"/>
    <mergeCell ref="G3:G5"/>
  </mergeCells>
  <pageMargins left="0.25" right="0.25" top="0.75" bottom="0.75" header="0.3" footer="0.3"/>
  <pageSetup paperSize="9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93"/>
  <sheetViews>
    <sheetView tabSelected="1" topLeftCell="A58" workbookViewId="0">
      <selection activeCell="B2" sqref="B2:B93"/>
    </sheetView>
  </sheetViews>
  <sheetFormatPr defaultColWidth="0" defaultRowHeight="15"/>
  <cols>
    <col min="1" max="2" width="28.28515625" customWidth="1"/>
    <col min="3" max="16384" width="9.140625" hidden="1"/>
  </cols>
  <sheetData>
    <row r="1" spans="1:2">
      <c r="A1" s="182" t="s">
        <v>87</v>
      </c>
      <c r="B1" s="183" t="s">
        <v>321</v>
      </c>
    </row>
    <row r="2" spans="1:2">
      <c r="A2" s="184" t="s">
        <v>0</v>
      </c>
      <c r="B2" s="166">
        <f>IF('base_dados (Vazadouro)'!C6="","Preencher",IF('base_dados (Vazadouro)'!C6="Não",0,'base_dados (Vazadouro)'!G6+'base_dados (Vazadouro)'!H6+'base_dados (Vazadouro)'!I6))</f>
        <v>0</v>
      </c>
    </row>
    <row r="3" spans="1:2">
      <c r="A3" s="185" t="s">
        <v>21</v>
      </c>
      <c r="B3" s="166">
        <f>IF('base_dados (Vazadouro)'!C7="","Preencher",IF('base_dados (Vazadouro)'!C7="Não",0,'base_dados (Vazadouro)'!G7+'base_dados (Vazadouro)'!H7+'base_dados (Vazadouro)'!I7))</f>
        <v>0</v>
      </c>
    </row>
    <row r="4" spans="1:2">
      <c r="A4" s="184" t="s">
        <v>22</v>
      </c>
      <c r="B4" s="166">
        <v>0</v>
      </c>
    </row>
    <row r="5" spans="1:2">
      <c r="A5" s="185" t="s">
        <v>23</v>
      </c>
      <c r="B5" s="166">
        <f>IF('base_dados (Vazadouro)'!C9="","Preencher",IF('base_dados (Vazadouro)'!C9="Não",0,'base_dados (Vazadouro)'!G9+'base_dados (Vazadouro)'!H9+'base_dados (Vazadouro)'!I9))</f>
        <v>0</v>
      </c>
    </row>
    <row r="6" spans="1:2">
      <c r="A6" s="185" t="s">
        <v>65</v>
      </c>
      <c r="B6" s="166">
        <v>0</v>
      </c>
    </row>
    <row r="7" spans="1:2">
      <c r="A7" s="184" t="s">
        <v>24</v>
      </c>
      <c r="B7" s="166">
        <v>0</v>
      </c>
    </row>
    <row r="8" spans="1:2">
      <c r="A8" s="185" t="s">
        <v>1</v>
      </c>
      <c r="B8" s="166">
        <f>IF('base_dados (Vazadouro)'!C12="","Preencher",IF('base_dados (Vazadouro)'!C12="Não",0,'base_dados (Vazadouro)'!G12+'base_dados (Vazadouro)'!H12+'base_dados (Vazadouro)'!I12))</f>
        <v>0</v>
      </c>
    </row>
    <row r="9" spans="1:2">
      <c r="A9" s="184" t="s">
        <v>25</v>
      </c>
      <c r="B9" s="197">
        <v>0</v>
      </c>
    </row>
    <row r="10" spans="1:2">
      <c r="A10" s="185" t="s">
        <v>26</v>
      </c>
      <c r="B10" s="166">
        <f>IF('base_dados (Vazadouro)'!C14="","Preencher",IF('base_dados (Vazadouro)'!C14="Não",0,'base_dados (Vazadouro)'!G14+'base_dados (Vazadouro)'!H14+'base_dados (Vazadouro)'!I14))</f>
        <v>0</v>
      </c>
    </row>
    <row r="11" spans="1:2">
      <c r="A11" s="185" t="s">
        <v>66</v>
      </c>
      <c r="B11" s="166">
        <f>IF('base_dados (Vazadouro)'!C15="","Preencher",IF('base_dados (Vazadouro)'!C15="Não",0,'base_dados (Vazadouro)'!G15+'base_dados (Vazadouro)'!H15+'base_dados (Vazadouro)'!I15))</f>
        <v>0</v>
      </c>
    </row>
    <row r="12" spans="1:2">
      <c r="A12" s="185" t="s">
        <v>27</v>
      </c>
      <c r="B12" s="166">
        <f>IF('base_dados (Vazadouro)'!C16="","Preencher",IF('base_dados (Vazadouro)'!C16="Não",0,'base_dados (Vazadouro)'!G16+'base_dados (Vazadouro)'!H16+'base_dados (Vazadouro)'!I16))</f>
        <v>0</v>
      </c>
    </row>
    <row r="13" spans="1:2">
      <c r="A13" s="185" t="s">
        <v>67</v>
      </c>
      <c r="B13" s="166">
        <v>0</v>
      </c>
    </row>
    <row r="14" spans="1:2">
      <c r="A14" s="185" t="s">
        <v>28</v>
      </c>
      <c r="B14" s="166">
        <f>IF('base_dados (Vazadouro)'!C18="","Preencher",IF('base_dados (Vazadouro)'!C18="Não",0,'base_dados (Vazadouro)'!G18+'base_dados (Vazadouro)'!H18+'base_dados (Vazadouro)'!I18))</f>
        <v>0</v>
      </c>
    </row>
    <row r="15" spans="1:2">
      <c r="A15" s="185" t="s">
        <v>29</v>
      </c>
      <c r="B15" s="166">
        <v>0</v>
      </c>
    </row>
    <row r="16" spans="1:2">
      <c r="A16" s="185" t="s">
        <v>30</v>
      </c>
      <c r="B16" s="166">
        <f>IF('base_dados (Vazadouro)'!C20="","Preencher",IF('base_dados (Vazadouro)'!C20="Não",0,'base_dados (Vazadouro)'!G20+'base_dados (Vazadouro)'!H20+'base_dados (Vazadouro)'!I20))</f>
        <v>3</v>
      </c>
    </row>
    <row r="17" spans="1:2">
      <c r="A17" s="184" t="s">
        <v>68</v>
      </c>
      <c r="B17" s="166">
        <f>IF('base_dados (Vazadouro)'!C21="","Preencher",IF('base_dados (Vazadouro)'!C21="Não",0,'base_dados (Vazadouro)'!G21+'base_dados (Vazadouro)'!H21+'base_dados (Vazadouro)'!I21))</f>
        <v>0</v>
      </c>
    </row>
    <row r="18" spans="1:2">
      <c r="A18" s="185" t="s">
        <v>69</v>
      </c>
      <c r="B18" s="166">
        <v>0</v>
      </c>
    </row>
    <row r="19" spans="1:2">
      <c r="A19" s="185" t="s">
        <v>70</v>
      </c>
      <c r="B19" s="166">
        <v>0</v>
      </c>
    </row>
    <row r="20" spans="1:2">
      <c r="A20" s="185" t="s">
        <v>71</v>
      </c>
      <c r="B20" s="166">
        <f>IF('base_dados (Vazadouro)'!C24="","Preencher",IF('base_dados (Vazadouro)'!C24="Não",0,'base_dados (Vazadouro)'!G24+'base_dados (Vazadouro)'!H24+'base_dados (Vazadouro)'!I24))</f>
        <v>0</v>
      </c>
    </row>
    <row r="21" spans="1:2">
      <c r="A21" s="185" t="s">
        <v>134</v>
      </c>
      <c r="B21" s="166">
        <f>IF('base_dados (Vazadouro)'!C25="","Preencher",IF('base_dados (Vazadouro)'!C25="Não",0,'base_dados (Vazadouro)'!G25+'base_dados (Vazadouro)'!H25+'base_dados (Vazadouro)'!I25))</f>
        <v>0</v>
      </c>
    </row>
    <row r="22" spans="1:2">
      <c r="A22" s="185" t="s">
        <v>31</v>
      </c>
      <c r="B22" s="166">
        <v>0</v>
      </c>
    </row>
    <row r="23" spans="1:2">
      <c r="A23" s="185" t="s">
        <v>72</v>
      </c>
      <c r="B23" s="166">
        <v>0</v>
      </c>
    </row>
    <row r="24" spans="1:2">
      <c r="A24" s="185" t="s">
        <v>73</v>
      </c>
      <c r="B24" s="166">
        <v>0</v>
      </c>
    </row>
    <row r="25" spans="1:2">
      <c r="A25" s="185" t="s">
        <v>74</v>
      </c>
      <c r="B25" s="166">
        <f>IF('base_dados (Vazadouro)'!C29="","Preencher",IF('base_dados (Vazadouro)'!C29="Não",0,'base_dados (Vazadouro)'!G29+'base_dados (Vazadouro)'!H29+'base_dados (Vazadouro)'!I29))</f>
        <v>0</v>
      </c>
    </row>
    <row r="26" spans="1:2">
      <c r="A26" s="185" t="s">
        <v>110</v>
      </c>
      <c r="B26" s="166">
        <v>0</v>
      </c>
    </row>
    <row r="27" spans="1:2">
      <c r="A27" s="185" t="s">
        <v>32</v>
      </c>
      <c r="B27" s="166">
        <v>0</v>
      </c>
    </row>
    <row r="28" spans="1:2">
      <c r="A28" s="185" t="s">
        <v>33</v>
      </c>
      <c r="B28" s="166">
        <f>IF('base_dados (Vazadouro)'!C32="","Preencher",IF('base_dados (Vazadouro)'!C32="Não",0,'base_dados (Vazadouro)'!G32+'base_dados (Vazadouro)'!H32+'base_dados (Vazadouro)'!I32))</f>
        <v>0</v>
      </c>
    </row>
    <row r="29" spans="1:2">
      <c r="A29" s="185" t="s">
        <v>75</v>
      </c>
      <c r="B29" s="166">
        <v>0</v>
      </c>
    </row>
    <row r="30" spans="1:2">
      <c r="A30" s="185" t="s">
        <v>2</v>
      </c>
      <c r="B30" s="166">
        <f>IF('base_dados (Vazadouro)'!C34="","Preencher",IF('base_dados (Vazadouro)'!C34="Não",0,'base_dados (Vazadouro)'!G34+'base_dados (Vazadouro)'!H34+'base_dados (Vazadouro)'!I34))</f>
        <v>0</v>
      </c>
    </row>
    <row r="31" spans="1:2">
      <c r="A31" s="185" t="s">
        <v>34</v>
      </c>
      <c r="B31" s="166">
        <f>IF('base_dados (Vazadouro)'!C35="","Preencher",IF('base_dados (Vazadouro)'!C35="Não",0,'base_dados (Vazadouro)'!G35+'base_dados (Vazadouro)'!H35+'base_dados (Vazadouro)'!I35))</f>
        <v>0</v>
      </c>
    </row>
    <row r="32" spans="1:2">
      <c r="A32" s="185" t="s">
        <v>35</v>
      </c>
      <c r="B32" s="166">
        <v>0</v>
      </c>
    </row>
    <row r="33" spans="1:2">
      <c r="A33" s="185" t="s">
        <v>36</v>
      </c>
      <c r="B33" s="166">
        <v>0</v>
      </c>
    </row>
    <row r="34" spans="1:2">
      <c r="A34" s="185" t="s">
        <v>37</v>
      </c>
      <c r="B34" s="166">
        <f>IF('base_dados (Vazadouro)'!C38="","Preencher",IF('base_dados (Vazadouro)'!C38="Não",0,'base_dados (Vazadouro)'!G38+'base_dados (Vazadouro)'!H38+'base_dados (Vazadouro)'!I38))</f>
        <v>0</v>
      </c>
    </row>
    <row r="35" spans="1:2">
      <c r="A35" s="185" t="s">
        <v>13</v>
      </c>
      <c r="B35" s="166">
        <v>0</v>
      </c>
    </row>
    <row r="36" spans="1:2">
      <c r="A36" s="185" t="s">
        <v>38</v>
      </c>
      <c r="B36" s="166">
        <f>IF('base_dados (Vazadouro)'!C40="","Preencher",IF('base_dados (Vazadouro)'!C40="Não",0,'base_dados (Vazadouro)'!G40+'base_dados (Vazadouro)'!H40+'base_dados (Vazadouro)'!I40))</f>
        <v>0</v>
      </c>
    </row>
    <row r="37" spans="1:2">
      <c r="A37" s="185" t="s">
        <v>39</v>
      </c>
      <c r="B37" s="166">
        <f>IF('base_dados (Vazadouro)'!C41="","Preencher",IF('base_dados (Vazadouro)'!C41="Não",0,'base_dados (Vazadouro)'!G41+'base_dados (Vazadouro)'!H41+'base_dados (Vazadouro)'!I41))</f>
        <v>0</v>
      </c>
    </row>
    <row r="38" spans="1:2">
      <c r="A38" s="185" t="s">
        <v>76</v>
      </c>
      <c r="B38" s="166">
        <v>0</v>
      </c>
    </row>
    <row r="39" spans="1:2">
      <c r="A39" s="185" t="s">
        <v>77</v>
      </c>
      <c r="B39" s="166">
        <v>0</v>
      </c>
    </row>
    <row r="40" spans="1:2">
      <c r="A40" s="185" t="s">
        <v>40</v>
      </c>
      <c r="B40" s="166">
        <f>IF('base_dados (Vazadouro)'!C44="","Preencher",IF('base_dados (Vazadouro)'!C44="Não",0,'base_dados (Vazadouro)'!G44+'base_dados (Vazadouro)'!H44+'base_dados (Vazadouro)'!I44))</f>
        <v>0</v>
      </c>
    </row>
    <row r="41" spans="1:2">
      <c r="A41" s="185" t="s">
        <v>41</v>
      </c>
      <c r="B41" s="166">
        <v>0</v>
      </c>
    </row>
    <row r="42" spans="1:2">
      <c r="A42" s="185" t="s">
        <v>42</v>
      </c>
      <c r="B42" s="166">
        <f>IF('base_dados (Vazadouro)'!C46="","Preencher",IF('base_dados (Vazadouro)'!C46="Não",0,'base_dados (Vazadouro)'!G46+'base_dados (Vazadouro)'!H46+'base_dados (Vazadouro)'!I46))</f>
        <v>0</v>
      </c>
    </row>
    <row r="43" spans="1:2">
      <c r="A43" s="185" t="s">
        <v>43</v>
      </c>
      <c r="B43" s="166">
        <f>IF('base_dados (Vazadouro)'!C47="","Preencher",IF('base_dados (Vazadouro)'!C47="Não",0,'base_dados (Vazadouro)'!G47+'base_dados (Vazadouro)'!H47+'base_dados (Vazadouro)'!I47))</f>
        <v>0</v>
      </c>
    </row>
    <row r="44" spans="1:2">
      <c r="A44" s="185" t="s">
        <v>93</v>
      </c>
      <c r="B44" s="166">
        <v>0</v>
      </c>
    </row>
    <row r="45" spans="1:2">
      <c r="A45" s="185" t="s">
        <v>44</v>
      </c>
      <c r="B45" s="166">
        <f>IF('base_dados (Vazadouro)'!C49="","Preencher",IF('base_dados (Vazadouro)'!C49="Não",0,'base_dados (Vazadouro)'!G49+'base_dados (Vazadouro)'!H49+'base_dados (Vazadouro)'!I49))</f>
        <v>0</v>
      </c>
    </row>
    <row r="46" spans="1:2">
      <c r="A46" s="185" t="s">
        <v>45</v>
      </c>
      <c r="B46" s="166">
        <v>0</v>
      </c>
    </row>
    <row r="47" spans="1:2">
      <c r="A47" s="185" t="s">
        <v>46</v>
      </c>
      <c r="B47" s="166">
        <f>IF('base_dados (Vazadouro)'!C51="","Preencher",IF('base_dados (Vazadouro)'!C51="Não",0,'base_dados (Vazadouro)'!G51+'base_dados (Vazadouro)'!H51+'base_dados (Vazadouro)'!I51))</f>
        <v>0</v>
      </c>
    </row>
    <row r="48" spans="1:2">
      <c r="A48" s="184" t="s">
        <v>3</v>
      </c>
      <c r="B48" s="166">
        <v>0</v>
      </c>
    </row>
    <row r="49" spans="1:2">
      <c r="A49" s="184" t="s">
        <v>4</v>
      </c>
      <c r="B49" s="166">
        <v>0</v>
      </c>
    </row>
    <row r="50" spans="1:2">
      <c r="A50" s="184" t="s">
        <v>5</v>
      </c>
      <c r="B50" s="166">
        <f>IF('base_dados (Vazadouro)'!C54="","Preencher",IF('base_dados (Vazadouro)'!C54="Não",0,'base_dados (Vazadouro)'!G54+'base_dados (Vazadouro)'!H54+'base_dados (Vazadouro)'!I54))</f>
        <v>3</v>
      </c>
    </row>
    <row r="51" spans="1:2">
      <c r="A51" s="185" t="s">
        <v>78</v>
      </c>
      <c r="B51" s="166">
        <f>IF('base_dados (Vazadouro)'!C55="","Preencher",IF('base_dados (Vazadouro)'!C55="Não",0,'base_dados (Vazadouro)'!G55+'base_dados (Vazadouro)'!H55+'base_dados (Vazadouro)'!I55))</f>
        <v>0</v>
      </c>
    </row>
    <row r="52" spans="1:2">
      <c r="A52" s="184" t="s">
        <v>47</v>
      </c>
      <c r="B52" s="166">
        <v>0</v>
      </c>
    </row>
    <row r="53" spans="1:2">
      <c r="A53" s="185" t="s">
        <v>48</v>
      </c>
      <c r="B53" s="166">
        <v>0</v>
      </c>
    </row>
    <row r="54" spans="1:2">
      <c r="A54" s="185" t="s">
        <v>111</v>
      </c>
      <c r="B54" s="166">
        <f>IF('base_dados (Vazadouro)'!C58="","Preencher",IF('base_dados (Vazadouro)'!C58="Não",0,'base_dados (Vazadouro)'!G58+'base_dados (Vazadouro)'!H58+'base_dados (Vazadouro)'!I58))</f>
        <v>0</v>
      </c>
    </row>
    <row r="55" spans="1:2">
      <c r="A55" s="185" t="s">
        <v>79</v>
      </c>
      <c r="B55" s="166">
        <f>IF('base_dados (Vazadouro)'!C59="","Preencher",IF('base_dados (Vazadouro)'!C59="Não",0,'base_dados (Vazadouro)'!G59+'base_dados (Vazadouro)'!H59+'base_dados (Vazadouro)'!I59))</f>
        <v>0</v>
      </c>
    </row>
    <row r="56" spans="1:2">
      <c r="A56" s="184" t="s">
        <v>6</v>
      </c>
      <c r="B56" s="166">
        <f>IF('base_dados (Vazadouro)'!C60="","Preencher",IF('base_dados (Vazadouro)'!C60="Não",0,'base_dados (Vazadouro)'!G60+'base_dados (Vazadouro)'!H60+'base_dados (Vazadouro)'!I60))</f>
        <v>0</v>
      </c>
    </row>
    <row r="57" spans="1:2">
      <c r="A57" s="185" t="s">
        <v>80</v>
      </c>
      <c r="B57" s="166">
        <v>0</v>
      </c>
    </row>
    <row r="58" spans="1:2">
      <c r="A58" s="185" t="s">
        <v>81</v>
      </c>
      <c r="B58" s="166">
        <f>IF('base_dados (Vazadouro)'!C62="","Preencher",IF('base_dados (Vazadouro)'!C62="Não",0,'base_dados (Vazadouro)'!G62+'base_dados (Vazadouro)'!H62+'base_dados (Vazadouro)'!I62))</f>
        <v>0</v>
      </c>
    </row>
    <row r="59" spans="1:2">
      <c r="A59" s="185" t="s">
        <v>49</v>
      </c>
      <c r="B59" s="166">
        <f>IF('base_dados (Vazadouro)'!C63="","Preencher",IF('base_dados (Vazadouro)'!C63="Não",0,'base_dados (Vazadouro)'!G63+'base_dados (Vazadouro)'!H63+'base_dados (Vazadouro)'!I63))</f>
        <v>0</v>
      </c>
    </row>
    <row r="60" spans="1:2">
      <c r="A60" s="185" t="s">
        <v>14</v>
      </c>
      <c r="B60" s="166">
        <v>0</v>
      </c>
    </row>
    <row r="61" spans="1:2">
      <c r="A61" s="185" t="s">
        <v>15</v>
      </c>
      <c r="B61" s="166">
        <v>0</v>
      </c>
    </row>
    <row r="62" spans="1:2">
      <c r="A62" s="185" t="s">
        <v>16</v>
      </c>
      <c r="B62" s="166">
        <v>0</v>
      </c>
    </row>
    <row r="63" spans="1:2">
      <c r="A63" s="185" t="s">
        <v>82</v>
      </c>
      <c r="B63" s="166">
        <v>0</v>
      </c>
    </row>
    <row r="64" spans="1:2">
      <c r="A64" s="185" t="s">
        <v>17</v>
      </c>
      <c r="B64" s="166">
        <f>IF('base_dados (Vazadouro)'!C68="","Preencher",IF('base_dados (Vazadouro)'!C68="Não",0,'base_dados (Vazadouro)'!G68+'base_dados (Vazadouro)'!H68+'base_dados (Vazadouro)'!I68))</f>
        <v>0</v>
      </c>
    </row>
    <row r="65" spans="1:2">
      <c r="A65" s="185" t="s">
        <v>18</v>
      </c>
      <c r="B65" s="166">
        <f>IF('base_dados (Vazadouro)'!C69="","Preencher",IF('base_dados (Vazadouro)'!C69="Não",0,'base_dados (Vazadouro)'!G69+'base_dados (Vazadouro)'!H69+'base_dados (Vazadouro)'!I69))</f>
        <v>0</v>
      </c>
    </row>
    <row r="66" spans="1:2">
      <c r="A66" s="185" t="s">
        <v>83</v>
      </c>
      <c r="B66" s="166">
        <f>IF('base_dados (Vazadouro)'!C70="","Preencher",IF('base_dados (Vazadouro)'!C70="Não",0,'base_dados (Vazadouro)'!G70+'base_dados (Vazadouro)'!H70+'base_dados (Vazadouro)'!I70))</f>
        <v>0</v>
      </c>
    </row>
    <row r="67" spans="1:2">
      <c r="A67" s="185" t="s">
        <v>19</v>
      </c>
      <c r="B67" s="166">
        <f>IF('base_dados (Vazadouro)'!C71="","Preencher",IF('base_dados (Vazadouro)'!C71="Não",0,'base_dados (Vazadouro)'!G71+'base_dados (Vazadouro)'!H71+'base_dados (Vazadouro)'!I71))</f>
        <v>0</v>
      </c>
    </row>
    <row r="68" spans="1:2">
      <c r="A68" s="185" t="s">
        <v>84</v>
      </c>
      <c r="B68" s="166">
        <v>0</v>
      </c>
    </row>
    <row r="69" spans="1:2">
      <c r="A69" s="185" t="s">
        <v>7</v>
      </c>
      <c r="B69" s="166">
        <v>0</v>
      </c>
    </row>
    <row r="70" spans="1:2">
      <c r="A70" s="185" t="s">
        <v>85</v>
      </c>
      <c r="B70" s="166">
        <f>IF('base_dados (Vazadouro)'!C74="","Preencher",IF('base_dados (Vazadouro)'!C74="Não",0,'base_dados (Vazadouro)'!G74+'base_dados (Vazadouro)'!H74+'base_dados (Vazadouro)'!I74))</f>
        <v>1</v>
      </c>
    </row>
    <row r="71" spans="1:2">
      <c r="A71" s="185" t="s">
        <v>50</v>
      </c>
      <c r="B71" s="166">
        <v>0</v>
      </c>
    </row>
    <row r="72" spans="1:2">
      <c r="A72" s="185" t="s">
        <v>51</v>
      </c>
      <c r="B72" s="166">
        <f>IF('base_dados (Vazadouro)'!C76="","Preencher",IF('base_dados (Vazadouro)'!C76="Não",0,'base_dados (Vazadouro)'!G76+'base_dados (Vazadouro)'!H76+'base_dados (Vazadouro)'!I76))</f>
        <v>0</v>
      </c>
    </row>
    <row r="73" spans="1:2">
      <c r="A73" s="185" t="s">
        <v>52</v>
      </c>
      <c r="B73" s="166">
        <f>IF('base_dados (Vazadouro)'!C77="","Preencher",IF('base_dados (Vazadouro)'!C77="Não",0,'base_dados (Vazadouro)'!G77+'base_dados (Vazadouro)'!H77+'base_dados (Vazadouro)'!I77))</f>
        <v>0</v>
      </c>
    </row>
    <row r="74" spans="1:2">
      <c r="A74" s="185" t="s">
        <v>8</v>
      </c>
      <c r="B74" s="166">
        <f>IF('base_dados (Vazadouro)'!C78="","Preencher",IF('base_dados (Vazadouro)'!C78="Não",0,'base_dados (Vazadouro)'!G78+'base_dados (Vazadouro)'!H78+'base_dados (Vazadouro)'!I78))</f>
        <v>0</v>
      </c>
    </row>
    <row r="75" spans="1:2">
      <c r="A75" s="185" t="s">
        <v>53</v>
      </c>
      <c r="B75" s="166">
        <f>IF('base_dados (Vazadouro)'!C79="","Preencher",IF('base_dados (Vazadouro)'!C79="Não",0,'base_dados (Vazadouro)'!G79+'base_dados (Vazadouro)'!H79+'base_dados (Vazadouro)'!I79))</f>
        <v>0</v>
      </c>
    </row>
    <row r="76" spans="1:2">
      <c r="A76" s="185" t="s">
        <v>9</v>
      </c>
      <c r="B76" s="166">
        <v>0</v>
      </c>
    </row>
    <row r="77" spans="1:2">
      <c r="A77" s="185" t="s">
        <v>54</v>
      </c>
      <c r="B77" s="166">
        <f>IF('base_dados (Vazadouro)'!C81="","Preencher",IF('base_dados (Vazadouro)'!C81="Não",0,'base_dados (Vazadouro)'!G81+'base_dados (Vazadouro)'!H81+'base_dados (Vazadouro)'!I81))</f>
        <v>0</v>
      </c>
    </row>
    <row r="78" spans="1:2">
      <c r="A78" s="185" t="s">
        <v>10</v>
      </c>
      <c r="B78" s="166">
        <v>0</v>
      </c>
    </row>
    <row r="79" spans="1:2">
      <c r="A79" s="185" t="s">
        <v>86</v>
      </c>
      <c r="B79" s="166">
        <f>IF('base_dados (Vazadouro)'!C83="","Preencher",IF('base_dados (Vazadouro)'!C83="Não",0,'base_dados (Vazadouro)'!G83+'base_dados (Vazadouro)'!H83+'base_dados (Vazadouro)'!I83))</f>
        <v>0</v>
      </c>
    </row>
    <row r="80" spans="1:2">
      <c r="A80" s="185" t="s">
        <v>55</v>
      </c>
      <c r="B80" s="166">
        <v>0</v>
      </c>
    </row>
    <row r="81" spans="1:2">
      <c r="A81" s="185" t="s">
        <v>56</v>
      </c>
      <c r="B81" s="166">
        <v>0</v>
      </c>
    </row>
    <row r="82" spans="1:2">
      <c r="A82" s="185" t="s">
        <v>57</v>
      </c>
      <c r="B82" s="166">
        <f>IF('base_dados (Vazadouro)'!C86="","Preencher",IF('base_dados (Vazadouro)'!C86="Não",0,'base_dados (Vazadouro)'!G86+'base_dados (Vazadouro)'!H86+'base_dados (Vazadouro)'!I86))</f>
        <v>1</v>
      </c>
    </row>
    <row r="83" spans="1:2">
      <c r="A83" s="185" t="s">
        <v>58</v>
      </c>
      <c r="B83" s="166">
        <f>IF('base_dados (Vazadouro)'!C87="","Preencher",IF('base_dados (Vazadouro)'!C87="Não",0,'base_dados (Vazadouro)'!G87+'base_dados (Vazadouro)'!H87+'base_dados (Vazadouro)'!I87))</f>
        <v>0</v>
      </c>
    </row>
    <row r="84" spans="1:2">
      <c r="A84" s="185" t="s">
        <v>59</v>
      </c>
      <c r="B84" s="166">
        <f>IF('base_dados (Vazadouro)'!C88="","Preencher",IF('base_dados (Vazadouro)'!C88="Não",0,'base_dados (Vazadouro)'!G88+'base_dados (Vazadouro)'!H88+'base_dados (Vazadouro)'!I88))</f>
        <v>0</v>
      </c>
    </row>
    <row r="85" spans="1:2">
      <c r="A85" s="185" t="s">
        <v>11</v>
      </c>
      <c r="B85" s="166">
        <v>0</v>
      </c>
    </row>
    <row r="86" spans="1:2">
      <c r="A86" s="185" t="s">
        <v>20</v>
      </c>
      <c r="B86" s="166">
        <f>IF('base_dados (Vazadouro)'!C90="","Preencher",IF('base_dados (Vazadouro)'!C90="Não",0,'base_dados (Vazadouro)'!G90+'base_dados (Vazadouro)'!H90+'base_dados (Vazadouro)'!I90))</f>
        <v>0</v>
      </c>
    </row>
    <row r="87" spans="1:2">
      <c r="A87" s="185" t="s">
        <v>12</v>
      </c>
      <c r="B87" s="166">
        <f>IF('base_dados (Vazadouro)'!C91="","Preencher",IF('base_dados (Vazadouro)'!C91="Não",0,'base_dados (Vazadouro)'!G91+'base_dados (Vazadouro)'!H91+'base_dados (Vazadouro)'!I91))</f>
        <v>0</v>
      </c>
    </row>
    <row r="88" spans="1:2">
      <c r="A88" s="185" t="s">
        <v>94</v>
      </c>
      <c r="B88" s="166">
        <v>0</v>
      </c>
    </row>
    <row r="89" spans="1:2">
      <c r="A89" s="185" t="s">
        <v>60</v>
      </c>
      <c r="B89" s="166">
        <f>IF('base_dados (Vazadouro)'!C93="","Preencher",IF('base_dados (Vazadouro)'!C93="Não",0,'base_dados (Vazadouro)'!G93+'base_dados (Vazadouro)'!H93+'base_dados (Vazadouro)'!I93))</f>
        <v>0</v>
      </c>
    </row>
    <row r="90" spans="1:2">
      <c r="A90" s="185" t="s">
        <v>61</v>
      </c>
      <c r="B90" s="166">
        <f>IF('base_dados (Vazadouro)'!C94="","Preencher",IF('base_dados (Vazadouro)'!C94="Não",0,'base_dados (Vazadouro)'!G94+'base_dados (Vazadouro)'!H94+'base_dados (Vazadouro)'!I94))</f>
        <v>0</v>
      </c>
    </row>
    <row r="91" spans="1:2">
      <c r="A91" s="185" t="s">
        <v>62</v>
      </c>
      <c r="B91" s="166">
        <v>0</v>
      </c>
    </row>
    <row r="92" spans="1:2">
      <c r="A92" s="185" t="s">
        <v>63</v>
      </c>
      <c r="B92" s="166">
        <v>0</v>
      </c>
    </row>
    <row r="93" spans="1:2">
      <c r="A93" s="185" t="s">
        <v>64</v>
      </c>
      <c r="B93" s="166">
        <f>IF('base_dados (Vazadouro)'!C97="","Preencher",IF('base_dados (Vazadouro)'!C97="Não",0,'base_dados (Vazadouro)'!G97+'base_dados (Vazadouro)'!H97+'base_dados (Vazadouro)'!I97))</f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3"/>
  <sheetViews>
    <sheetView zoomScale="90" zoomScaleNormal="90" workbookViewId="0">
      <pane xSplit="1" topLeftCell="B1" activePane="topRight" state="frozen"/>
      <selection pane="topRight" activeCell="C8" sqref="C8"/>
    </sheetView>
  </sheetViews>
  <sheetFormatPr defaultColWidth="0" defaultRowHeight="12.75" zeroHeight="1"/>
  <cols>
    <col min="1" max="1" width="28.85546875" style="167" bestFit="1" customWidth="1"/>
    <col min="2" max="2" width="45" style="167" customWidth="1"/>
    <col min="3" max="3" width="28.85546875" style="167" customWidth="1"/>
    <col min="4" max="4" width="24" style="180" customWidth="1"/>
    <col min="5" max="5" width="28.5703125" style="181" customWidth="1"/>
    <col min="6" max="6" width="19.42578125" style="194" customWidth="1"/>
    <col min="7" max="7" width="9.140625" style="167" hidden="1" customWidth="1"/>
    <col min="8" max="11" width="0" style="167" hidden="1" customWidth="1"/>
    <col min="12" max="16384" width="9.140625" style="167" hidden="1"/>
  </cols>
  <sheetData>
    <row r="1" spans="1:10" ht="39" thickBot="1">
      <c r="A1" s="241" t="s">
        <v>346</v>
      </c>
      <c r="B1" s="242"/>
      <c r="C1" s="242"/>
      <c r="D1" s="242"/>
      <c r="E1" s="242"/>
      <c r="F1" s="242"/>
      <c r="J1" s="167" t="s">
        <v>193</v>
      </c>
    </row>
    <row r="2" spans="1:10" ht="38.25">
      <c r="A2" s="236" t="s">
        <v>87</v>
      </c>
      <c r="B2" s="236" t="s">
        <v>323</v>
      </c>
      <c r="C2" s="232" t="s">
        <v>322</v>
      </c>
      <c r="D2" s="243" t="s">
        <v>318</v>
      </c>
      <c r="E2" s="244"/>
      <c r="F2" s="244"/>
      <c r="J2" s="167" t="s">
        <v>202</v>
      </c>
    </row>
    <row r="3" spans="1:10">
      <c r="A3" s="237"/>
      <c r="B3" s="237"/>
      <c r="C3" s="232"/>
      <c r="D3" s="239" t="s">
        <v>320</v>
      </c>
      <c r="E3" s="210" t="s">
        <v>106</v>
      </c>
      <c r="F3" s="240" t="s">
        <v>319</v>
      </c>
    </row>
    <row r="4" spans="1:10">
      <c r="A4" s="237"/>
      <c r="B4" s="237"/>
      <c r="C4" s="232"/>
      <c r="D4" s="239"/>
      <c r="E4" s="210"/>
      <c r="F4" s="240"/>
    </row>
    <row r="5" spans="1:10">
      <c r="A5" s="238"/>
      <c r="B5" s="238"/>
      <c r="C5" s="232"/>
      <c r="D5" s="239"/>
      <c r="E5" s="210"/>
      <c r="F5" s="240"/>
    </row>
    <row r="6" spans="1:10" s="168" customFormat="1" ht="15">
      <c r="A6" s="61" t="s">
        <v>0</v>
      </c>
      <c r="B6" s="188" t="s">
        <v>326</v>
      </c>
      <c r="C6" s="161" t="s">
        <v>325</v>
      </c>
      <c r="D6" s="162"/>
      <c r="E6" s="162"/>
      <c r="F6" s="187"/>
      <c r="G6" s="168">
        <f>IF(C6="","-",IF(D6=$J$1,0,0))</f>
        <v>0</v>
      </c>
      <c r="H6" s="168">
        <f>IF(C6="","-",IF(E6=$J$1,1,0))</f>
        <v>0</v>
      </c>
      <c r="I6" s="168">
        <f>IF(C6="","-",IF(F6=$J$1,3,0))</f>
        <v>0</v>
      </c>
    </row>
    <row r="7" spans="1:10" s="169" customFormat="1" ht="15">
      <c r="A7" s="35" t="s">
        <v>21</v>
      </c>
      <c r="B7" s="188" t="s">
        <v>326</v>
      </c>
      <c r="C7" s="161" t="s">
        <v>325</v>
      </c>
      <c r="D7" s="162"/>
      <c r="E7" s="162"/>
      <c r="F7" s="187"/>
      <c r="G7" s="168">
        <f t="shared" ref="G7:G70" si="0">IF(D7=$J$1,0,0)</f>
        <v>0</v>
      </c>
      <c r="H7" s="168">
        <f t="shared" ref="H7:H70" si="1">IF(E7=$J$1,1,0)</f>
        <v>0</v>
      </c>
      <c r="I7" s="168">
        <f t="shared" ref="I7:I70" si="2">IF(F7=$J$1,3,0)</f>
        <v>0</v>
      </c>
    </row>
    <row r="8" spans="1:10" s="169" customFormat="1" ht="15">
      <c r="A8" s="61" t="s">
        <v>22</v>
      </c>
      <c r="B8" s="188" t="s">
        <v>327</v>
      </c>
      <c r="C8" s="161"/>
      <c r="D8" s="162"/>
      <c r="E8" s="190"/>
      <c r="F8" s="187"/>
      <c r="G8" s="168">
        <f t="shared" si="0"/>
        <v>0</v>
      </c>
      <c r="H8" s="168">
        <f t="shared" si="1"/>
        <v>0</v>
      </c>
      <c r="I8" s="168">
        <f t="shared" si="2"/>
        <v>0</v>
      </c>
    </row>
    <row r="9" spans="1:10" s="168" customFormat="1" ht="15">
      <c r="A9" s="35" t="s">
        <v>23</v>
      </c>
      <c r="B9" s="188" t="s">
        <v>326</v>
      </c>
      <c r="C9" s="161" t="s">
        <v>325</v>
      </c>
      <c r="D9" s="162"/>
      <c r="E9" s="190"/>
      <c r="F9" s="187"/>
      <c r="G9" s="168">
        <f t="shared" si="0"/>
        <v>0</v>
      </c>
      <c r="H9" s="168">
        <f t="shared" si="1"/>
        <v>0</v>
      </c>
      <c r="I9" s="168">
        <f t="shared" si="2"/>
        <v>0</v>
      </c>
    </row>
    <row r="10" spans="1:10" s="169" customFormat="1" ht="15">
      <c r="A10" s="35" t="s">
        <v>65</v>
      </c>
      <c r="B10" s="189" t="s">
        <v>327</v>
      </c>
      <c r="C10" s="161"/>
      <c r="D10" s="162"/>
      <c r="E10" s="190"/>
      <c r="F10" s="187"/>
      <c r="G10" s="168">
        <f t="shared" si="0"/>
        <v>0</v>
      </c>
      <c r="H10" s="168">
        <f t="shared" si="1"/>
        <v>0</v>
      </c>
      <c r="I10" s="168">
        <f t="shared" si="2"/>
        <v>0</v>
      </c>
    </row>
    <row r="11" spans="1:10" s="169" customFormat="1" ht="15">
      <c r="A11" s="61" t="s">
        <v>24</v>
      </c>
      <c r="B11" s="188" t="s">
        <v>327</v>
      </c>
      <c r="C11" s="161"/>
      <c r="D11" s="162"/>
      <c r="E11" s="190"/>
      <c r="F11" s="187"/>
      <c r="G11" s="168">
        <f t="shared" si="0"/>
        <v>0</v>
      </c>
      <c r="H11" s="168">
        <f t="shared" si="1"/>
        <v>0</v>
      </c>
      <c r="I11" s="168">
        <f t="shared" si="2"/>
        <v>0</v>
      </c>
    </row>
    <row r="12" spans="1:10" s="169" customFormat="1" ht="33" customHeight="1">
      <c r="A12" s="35" t="s">
        <v>1</v>
      </c>
      <c r="B12" s="189" t="s">
        <v>343</v>
      </c>
      <c r="C12" s="161" t="s">
        <v>193</v>
      </c>
      <c r="D12" s="162" t="s">
        <v>193</v>
      </c>
      <c r="E12" s="190" t="s">
        <v>202</v>
      </c>
      <c r="F12" s="187" t="s">
        <v>202</v>
      </c>
      <c r="G12" s="168">
        <f t="shared" si="0"/>
        <v>0</v>
      </c>
      <c r="H12" s="168">
        <f t="shared" si="1"/>
        <v>0</v>
      </c>
      <c r="I12" s="168">
        <f t="shared" si="2"/>
        <v>0</v>
      </c>
    </row>
    <row r="13" spans="1:10" s="169" customFormat="1" ht="50.25" customHeight="1">
      <c r="A13" s="61" t="s">
        <v>25</v>
      </c>
      <c r="B13" s="188" t="s">
        <v>347</v>
      </c>
      <c r="C13" s="161" t="s">
        <v>324</v>
      </c>
      <c r="D13" s="162" t="s">
        <v>193</v>
      </c>
      <c r="E13" s="190" t="s">
        <v>202</v>
      </c>
      <c r="F13" s="187" t="s">
        <v>202</v>
      </c>
      <c r="G13" s="168">
        <f t="shared" si="0"/>
        <v>0</v>
      </c>
      <c r="H13" s="168">
        <f t="shared" si="1"/>
        <v>0</v>
      </c>
      <c r="I13" s="168">
        <f t="shared" si="2"/>
        <v>0</v>
      </c>
    </row>
    <row r="14" spans="1:10" s="169" customFormat="1" ht="15">
      <c r="A14" s="35" t="s">
        <v>26</v>
      </c>
      <c r="B14" s="189"/>
      <c r="C14" s="161" t="s">
        <v>324</v>
      </c>
      <c r="D14" s="162" t="s">
        <v>193</v>
      </c>
      <c r="E14" s="190" t="s">
        <v>325</v>
      </c>
      <c r="F14" s="187" t="s">
        <v>325</v>
      </c>
      <c r="G14" s="168">
        <f t="shared" si="0"/>
        <v>0</v>
      </c>
      <c r="H14" s="168">
        <f t="shared" si="1"/>
        <v>0</v>
      </c>
      <c r="I14" s="168">
        <f t="shared" si="2"/>
        <v>0</v>
      </c>
    </row>
    <row r="15" spans="1:10" s="169" customFormat="1" ht="15">
      <c r="A15" s="35" t="s">
        <v>66</v>
      </c>
      <c r="B15" s="189"/>
      <c r="C15" s="161" t="s">
        <v>193</v>
      </c>
      <c r="D15" s="162" t="s">
        <v>193</v>
      </c>
      <c r="E15" s="190" t="s">
        <v>325</v>
      </c>
      <c r="F15" s="187" t="s">
        <v>325</v>
      </c>
      <c r="G15" s="168">
        <f t="shared" si="0"/>
        <v>0</v>
      </c>
      <c r="H15" s="168">
        <f t="shared" si="1"/>
        <v>0</v>
      </c>
      <c r="I15" s="168">
        <f t="shared" si="2"/>
        <v>0</v>
      </c>
    </row>
    <row r="16" spans="1:10" s="169" customFormat="1" ht="15">
      <c r="A16" s="195" t="s">
        <v>27</v>
      </c>
      <c r="B16" s="196" t="s">
        <v>329</v>
      </c>
      <c r="C16" s="161" t="s">
        <v>193</v>
      </c>
      <c r="D16" s="162" t="s">
        <v>193</v>
      </c>
      <c r="E16" s="190" t="s">
        <v>202</v>
      </c>
      <c r="F16" s="187" t="s">
        <v>202</v>
      </c>
      <c r="G16" s="168">
        <f t="shared" si="0"/>
        <v>0</v>
      </c>
      <c r="H16" s="168">
        <f t="shared" si="1"/>
        <v>0</v>
      </c>
      <c r="I16" s="168">
        <f t="shared" si="2"/>
        <v>0</v>
      </c>
    </row>
    <row r="17" spans="1:9" s="169" customFormat="1" ht="15">
      <c r="A17" s="35" t="s">
        <v>67</v>
      </c>
      <c r="B17" s="189" t="s">
        <v>327</v>
      </c>
      <c r="C17" s="161"/>
      <c r="D17" s="162"/>
      <c r="E17" s="190"/>
      <c r="F17" s="187"/>
      <c r="G17" s="168">
        <f t="shared" si="0"/>
        <v>0</v>
      </c>
      <c r="H17" s="168">
        <f t="shared" si="1"/>
        <v>0</v>
      </c>
      <c r="I17" s="168">
        <f t="shared" si="2"/>
        <v>0</v>
      </c>
    </row>
    <row r="18" spans="1:9" s="169" customFormat="1" ht="15">
      <c r="A18" s="35" t="s">
        <v>28</v>
      </c>
      <c r="B18" s="188" t="s">
        <v>326</v>
      </c>
      <c r="C18" s="161" t="s">
        <v>202</v>
      </c>
      <c r="D18" s="162"/>
      <c r="E18" s="190"/>
      <c r="F18" s="187"/>
      <c r="G18" s="168">
        <f t="shared" si="0"/>
        <v>0</v>
      </c>
      <c r="H18" s="168">
        <f t="shared" si="1"/>
        <v>0</v>
      </c>
      <c r="I18" s="168">
        <f t="shared" si="2"/>
        <v>0</v>
      </c>
    </row>
    <row r="19" spans="1:9" s="169" customFormat="1" ht="15">
      <c r="A19" s="35" t="s">
        <v>29</v>
      </c>
      <c r="B19" s="189" t="s">
        <v>327</v>
      </c>
      <c r="C19" s="161"/>
      <c r="D19" s="162"/>
      <c r="E19" s="190"/>
      <c r="F19" s="187"/>
      <c r="G19" s="168">
        <f t="shared" si="0"/>
        <v>0</v>
      </c>
      <c r="H19" s="168">
        <f t="shared" si="1"/>
        <v>0</v>
      </c>
      <c r="I19" s="168">
        <f t="shared" si="2"/>
        <v>0</v>
      </c>
    </row>
    <row r="20" spans="1:9" s="169" customFormat="1" ht="36.75" customHeight="1">
      <c r="A20" s="35" t="s">
        <v>30</v>
      </c>
      <c r="B20" s="189" t="s">
        <v>328</v>
      </c>
      <c r="C20" s="161" t="s">
        <v>193</v>
      </c>
      <c r="D20" s="162" t="s">
        <v>202</v>
      </c>
      <c r="E20" s="190" t="s">
        <v>202</v>
      </c>
      <c r="F20" s="187" t="s">
        <v>193</v>
      </c>
      <c r="G20" s="168">
        <f t="shared" si="0"/>
        <v>0</v>
      </c>
      <c r="H20" s="168">
        <f t="shared" si="1"/>
        <v>0</v>
      </c>
      <c r="I20" s="168">
        <f t="shared" si="2"/>
        <v>3</v>
      </c>
    </row>
    <row r="21" spans="1:9" s="169" customFormat="1" ht="15">
      <c r="A21" s="61" t="s">
        <v>68</v>
      </c>
      <c r="B21" s="188" t="s">
        <v>344</v>
      </c>
      <c r="C21" s="161" t="s">
        <v>193</v>
      </c>
      <c r="D21" s="162" t="s">
        <v>193</v>
      </c>
      <c r="E21" s="162" t="s">
        <v>325</v>
      </c>
      <c r="F21" s="187" t="s">
        <v>325</v>
      </c>
      <c r="G21" s="168">
        <f t="shared" si="0"/>
        <v>0</v>
      </c>
      <c r="H21" s="168">
        <f t="shared" si="1"/>
        <v>0</v>
      </c>
      <c r="I21" s="168">
        <f t="shared" si="2"/>
        <v>0</v>
      </c>
    </row>
    <row r="22" spans="1:9" s="169" customFormat="1" ht="15">
      <c r="A22" s="35" t="s">
        <v>69</v>
      </c>
      <c r="B22" s="189" t="s">
        <v>327</v>
      </c>
      <c r="C22" s="161"/>
      <c r="D22" s="162"/>
      <c r="E22" s="162"/>
      <c r="F22" s="187"/>
      <c r="G22" s="168">
        <f t="shared" si="0"/>
        <v>0</v>
      </c>
      <c r="H22" s="168">
        <f t="shared" si="1"/>
        <v>0</v>
      </c>
      <c r="I22" s="168">
        <f t="shared" si="2"/>
        <v>0</v>
      </c>
    </row>
    <row r="23" spans="1:9" s="169" customFormat="1" ht="15">
      <c r="A23" s="35" t="s">
        <v>70</v>
      </c>
      <c r="B23" s="189" t="s">
        <v>326</v>
      </c>
      <c r="C23" s="161"/>
      <c r="D23" s="162"/>
      <c r="E23" s="162"/>
      <c r="F23" s="187"/>
      <c r="G23" s="168">
        <f t="shared" si="0"/>
        <v>0</v>
      </c>
      <c r="H23" s="168">
        <f t="shared" si="1"/>
        <v>0</v>
      </c>
      <c r="I23" s="168">
        <f t="shared" si="2"/>
        <v>0</v>
      </c>
    </row>
    <row r="24" spans="1:9" s="169" customFormat="1" ht="15">
      <c r="A24" s="35" t="s">
        <v>71</v>
      </c>
      <c r="B24" s="189"/>
      <c r="C24" s="161" t="s">
        <v>193</v>
      </c>
      <c r="D24" s="162" t="s">
        <v>193</v>
      </c>
      <c r="E24" s="162" t="s">
        <v>325</v>
      </c>
      <c r="F24" s="187" t="s">
        <v>325</v>
      </c>
      <c r="G24" s="168">
        <f t="shared" si="0"/>
        <v>0</v>
      </c>
      <c r="H24" s="168">
        <f t="shared" si="1"/>
        <v>0</v>
      </c>
      <c r="I24" s="168">
        <f t="shared" si="2"/>
        <v>0</v>
      </c>
    </row>
    <row r="25" spans="1:9" s="169" customFormat="1" ht="25.5">
      <c r="A25" s="35" t="s">
        <v>134</v>
      </c>
      <c r="B25" s="189" t="s">
        <v>331</v>
      </c>
      <c r="C25" s="161" t="s">
        <v>324</v>
      </c>
      <c r="D25" s="186" t="s">
        <v>324</v>
      </c>
      <c r="E25" s="186" t="s">
        <v>325</v>
      </c>
      <c r="F25" s="187" t="s">
        <v>325</v>
      </c>
      <c r="G25" s="168">
        <f t="shared" si="0"/>
        <v>0</v>
      </c>
      <c r="H25" s="168">
        <f t="shared" si="1"/>
        <v>0</v>
      </c>
      <c r="I25" s="168">
        <f t="shared" si="2"/>
        <v>0</v>
      </c>
    </row>
    <row r="26" spans="1:9" s="169" customFormat="1" ht="15">
      <c r="A26" s="35" t="s">
        <v>31</v>
      </c>
      <c r="B26" s="189" t="s">
        <v>327</v>
      </c>
      <c r="C26" s="161"/>
      <c r="D26" s="162"/>
      <c r="E26" s="162"/>
      <c r="F26" s="187"/>
      <c r="G26" s="168">
        <f t="shared" si="0"/>
        <v>0</v>
      </c>
      <c r="H26" s="168">
        <f t="shared" si="1"/>
        <v>0</v>
      </c>
      <c r="I26" s="168">
        <f t="shared" si="2"/>
        <v>0</v>
      </c>
    </row>
    <row r="27" spans="1:9" s="169" customFormat="1" ht="15">
      <c r="A27" s="35" t="s">
        <v>72</v>
      </c>
      <c r="B27" s="189" t="s">
        <v>327</v>
      </c>
      <c r="C27" s="161"/>
      <c r="D27" s="162"/>
      <c r="E27" s="162"/>
      <c r="F27" s="187"/>
      <c r="G27" s="168">
        <f t="shared" si="0"/>
        <v>0</v>
      </c>
      <c r="H27" s="168">
        <f t="shared" si="1"/>
        <v>0</v>
      </c>
      <c r="I27" s="168">
        <f t="shared" si="2"/>
        <v>0</v>
      </c>
    </row>
    <row r="28" spans="1:9" s="169" customFormat="1" ht="15">
      <c r="A28" s="35" t="s">
        <v>73</v>
      </c>
      <c r="B28" s="189" t="s">
        <v>327</v>
      </c>
      <c r="C28" s="161"/>
      <c r="D28" s="162"/>
      <c r="E28" s="162"/>
      <c r="F28" s="187"/>
      <c r="G28" s="168">
        <f t="shared" si="0"/>
        <v>0</v>
      </c>
      <c r="H28" s="168">
        <f t="shared" si="1"/>
        <v>0</v>
      </c>
      <c r="I28" s="168">
        <f t="shared" si="2"/>
        <v>0</v>
      </c>
    </row>
    <row r="29" spans="1:9" s="168" customFormat="1" ht="15">
      <c r="A29" s="35" t="s">
        <v>74</v>
      </c>
      <c r="B29" s="189" t="s">
        <v>326</v>
      </c>
      <c r="C29" s="161" t="s">
        <v>325</v>
      </c>
      <c r="D29" s="162"/>
      <c r="E29" s="162"/>
      <c r="F29" s="187"/>
      <c r="G29" s="168">
        <f t="shared" si="0"/>
        <v>0</v>
      </c>
      <c r="H29" s="168">
        <f t="shared" si="1"/>
        <v>0</v>
      </c>
      <c r="I29" s="168">
        <f t="shared" si="2"/>
        <v>0</v>
      </c>
    </row>
    <row r="30" spans="1:9" s="169" customFormat="1" ht="15">
      <c r="A30" s="35" t="s">
        <v>110</v>
      </c>
      <c r="B30" s="189" t="s">
        <v>327</v>
      </c>
      <c r="C30" s="161"/>
      <c r="D30" s="162"/>
      <c r="E30" s="162"/>
      <c r="F30" s="187"/>
      <c r="G30" s="168">
        <f t="shared" si="0"/>
        <v>0</v>
      </c>
      <c r="H30" s="168">
        <f t="shared" si="1"/>
        <v>0</v>
      </c>
      <c r="I30" s="168">
        <f t="shared" si="2"/>
        <v>0</v>
      </c>
    </row>
    <row r="31" spans="1:9" s="169" customFormat="1" ht="15">
      <c r="A31" s="35" t="s">
        <v>32</v>
      </c>
      <c r="B31" s="189" t="s">
        <v>327</v>
      </c>
      <c r="C31" s="161"/>
      <c r="D31" s="162"/>
      <c r="E31" s="162"/>
      <c r="F31" s="187"/>
      <c r="G31" s="168">
        <f t="shared" si="0"/>
        <v>0</v>
      </c>
      <c r="H31" s="168">
        <f t="shared" si="1"/>
        <v>0</v>
      </c>
      <c r="I31" s="168">
        <f t="shared" si="2"/>
        <v>0</v>
      </c>
    </row>
    <row r="32" spans="1:9" s="169" customFormat="1" ht="15">
      <c r="A32" s="35" t="s">
        <v>33</v>
      </c>
      <c r="B32" s="189"/>
      <c r="C32" s="161" t="s">
        <v>193</v>
      </c>
      <c r="D32" s="162" t="s">
        <v>193</v>
      </c>
      <c r="E32" s="162" t="s">
        <v>325</v>
      </c>
      <c r="F32" s="187" t="s">
        <v>325</v>
      </c>
      <c r="G32" s="168">
        <f t="shared" si="0"/>
        <v>0</v>
      </c>
      <c r="H32" s="168">
        <f t="shared" si="1"/>
        <v>0</v>
      </c>
      <c r="I32" s="168">
        <f t="shared" si="2"/>
        <v>0</v>
      </c>
    </row>
    <row r="33" spans="1:9" s="169" customFormat="1" ht="15">
      <c r="A33" s="35" t="s">
        <v>75</v>
      </c>
      <c r="B33" s="189" t="s">
        <v>327</v>
      </c>
      <c r="C33" s="161"/>
      <c r="D33" s="162"/>
      <c r="E33" s="162"/>
      <c r="F33" s="187"/>
      <c r="G33" s="168">
        <f t="shared" si="0"/>
        <v>0</v>
      </c>
      <c r="H33" s="168">
        <f t="shared" si="1"/>
        <v>0</v>
      </c>
      <c r="I33" s="168">
        <f t="shared" si="2"/>
        <v>0</v>
      </c>
    </row>
    <row r="34" spans="1:9" s="169" customFormat="1" ht="15">
      <c r="A34" s="35" t="s">
        <v>2</v>
      </c>
      <c r="B34" s="189"/>
      <c r="C34" s="161" t="s">
        <v>193</v>
      </c>
      <c r="D34" s="162" t="s">
        <v>193</v>
      </c>
      <c r="E34" s="162" t="s">
        <v>325</v>
      </c>
      <c r="F34" s="187" t="s">
        <v>325</v>
      </c>
      <c r="G34" s="168">
        <f t="shared" si="0"/>
        <v>0</v>
      </c>
      <c r="H34" s="168">
        <f t="shared" si="1"/>
        <v>0</v>
      </c>
      <c r="I34" s="168">
        <f t="shared" si="2"/>
        <v>0</v>
      </c>
    </row>
    <row r="35" spans="1:9" s="169" customFormat="1" ht="15">
      <c r="A35" s="35" t="s">
        <v>34</v>
      </c>
      <c r="B35" s="189"/>
      <c r="C35" s="161" t="s">
        <v>193</v>
      </c>
      <c r="D35" s="186" t="s">
        <v>193</v>
      </c>
      <c r="E35" s="162" t="s">
        <v>325</v>
      </c>
      <c r="F35" s="187" t="s">
        <v>325</v>
      </c>
      <c r="G35" s="168">
        <f t="shared" si="0"/>
        <v>0</v>
      </c>
      <c r="H35" s="168">
        <f t="shared" si="1"/>
        <v>0</v>
      </c>
      <c r="I35" s="168">
        <f t="shared" si="2"/>
        <v>0</v>
      </c>
    </row>
    <row r="36" spans="1:9" s="168" customFormat="1" ht="15">
      <c r="A36" s="35" t="s">
        <v>35</v>
      </c>
      <c r="B36" s="189" t="s">
        <v>327</v>
      </c>
      <c r="C36" s="161"/>
      <c r="D36" s="162"/>
      <c r="E36" s="162"/>
      <c r="F36" s="187"/>
      <c r="G36" s="168">
        <f t="shared" si="0"/>
        <v>0</v>
      </c>
      <c r="H36" s="168">
        <f t="shared" si="1"/>
        <v>0</v>
      </c>
      <c r="I36" s="168">
        <f t="shared" si="2"/>
        <v>0</v>
      </c>
    </row>
    <row r="37" spans="1:9" s="169" customFormat="1" ht="15">
      <c r="A37" s="35" t="s">
        <v>36</v>
      </c>
      <c r="B37" s="189" t="s">
        <v>327</v>
      </c>
      <c r="C37" s="161"/>
      <c r="D37" s="162"/>
      <c r="E37" s="162"/>
      <c r="F37" s="187"/>
      <c r="G37" s="168">
        <f t="shared" si="0"/>
        <v>0</v>
      </c>
      <c r="H37" s="168">
        <f t="shared" si="1"/>
        <v>0</v>
      </c>
      <c r="I37" s="168">
        <f t="shared" si="2"/>
        <v>0</v>
      </c>
    </row>
    <row r="38" spans="1:9" s="169" customFormat="1" ht="15">
      <c r="A38" s="35" t="s">
        <v>37</v>
      </c>
      <c r="B38" s="189" t="s">
        <v>327</v>
      </c>
      <c r="C38" s="161" t="s">
        <v>193</v>
      </c>
      <c r="D38" s="162" t="s">
        <v>193</v>
      </c>
      <c r="E38" s="162"/>
      <c r="F38" s="187"/>
      <c r="G38" s="168">
        <f t="shared" si="0"/>
        <v>0</v>
      </c>
      <c r="H38" s="168">
        <f t="shared" si="1"/>
        <v>0</v>
      </c>
      <c r="I38" s="168">
        <f t="shared" si="2"/>
        <v>0</v>
      </c>
    </row>
    <row r="39" spans="1:9" s="169" customFormat="1" ht="15">
      <c r="A39" s="35" t="s">
        <v>13</v>
      </c>
      <c r="B39" s="189" t="s">
        <v>327</v>
      </c>
      <c r="C39" s="161"/>
      <c r="D39" s="162"/>
      <c r="E39" s="162"/>
      <c r="F39" s="187"/>
      <c r="G39" s="168">
        <f t="shared" si="0"/>
        <v>0</v>
      </c>
      <c r="H39" s="168">
        <f t="shared" si="1"/>
        <v>0</v>
      </c>
      <c r="I39" s="168">
        <f t="shared" si="2"/>
        <v>0</v>
      </c>
    </row>
    <row r="40" spans="1:9" s="169" customFormat="1" ht="15">
      <c r="A40" s="35" t="s">
        <v>38</v>
      </c>
      <c r="B40" s="189"/>
      <c r="C40" s="161" t="s">
        <v>193</v>
      </c>
      <c r="D40" s="186" t="s">
        <v>193</v>
      </c>
      <c r="E40" s="162" t="s">
        <v>325</v>
      </c>
      <c r="F40" s="187" t="s">
        <v>325</v>
      </c>
      <c r="G40" s="168">
        <f t="shared" si="0"/>
        <v>0</v>
      </c>
      <c r="H40" s="168">
        <f t="shared" si="1"/>
        <v>0</v>
      </c>
      <c r="I40" s="168">
        <f t="shared" si="2"/>
        <v>0</v>
      </c>
    </row>
    <row r="41" spans="1:9" s="169" customFormat="1" ht="15">
      <c r="A41" s="35" t="s">
        <v>39</v>
      </c>
      <c r="B41" s="189"/>
      <c r="C41" s="161" t="s">
        <v>193</v>
      </c>
      <c r="D41" s="162" t="s">
        <v>193</v>
      </c>
      <c r="E41" s="162" t="s">
        <v>325</v>
      </c>
      <c r="F41" s="187" t="s">
        <v>325</v>
      </c>
      <c r="G41" s="168">
        <f t="shared" si="0"/>
        <v>0</v>
      </c>
      <c r="H41" s="168">
        <f t="shared" si="1"/>
        <v>0</v>
      </c>
      <c r="I41" s="168">
        <f t="shared" si="2"/>
        <v>0</v>
      </c>
    </row>
    <row r="42" spans="1:9" s="169" customFormat="1" ht="15">
      <c r="A42" s="35" t="s">
        <v>76</v>
      </c>
      <c r="B42" s="189" t="s">
        <v>327</v>
      </c>
      <c r="C42" s="161"/>
      <c r="D42" s="162"/>
      <c r="E42" s="162"/>
      <c r="F42" s="187"/>
      <c r="G42" s="168">
        <f t="shared" si="0"/>
        <v>0</v>
      </c>
      <c r="H42" s="168">
        <f t="shared" si="1"/>
        <v>0</v>
      </c>
      <c r="I42" s="168">
        <f t="shared" si="2"/>
        <v>0</v>
      </c>
    </row>
    <row r="43" spans="1:9" s="169" customFormat="1" ht="15">
      <c r="A43" s="35" t="s">
        <v>77</v>
      </c>
      <c r="B43" s="189" t="s">
        <v>327</v>
      </c>
      <c r="C43" s="161"/>
      <c r="D43" s="162"/>
      <c r="E43" s="162"/>
      <c r="F43" s="187"/>
      <c r="G43" s="168">
        <f t="shared" si="0"/>
        <v>0</v>
      </c>
      <c r="H43" s="168">
        <f t="shared" si="1"/>
        <v>0</v>
      </c>
      <c r="I43" s="168">
        <f t="shared" si="2"/>
        <v>0</v>
      </c>
    </row>
    <row r="44" spans="1:9" s="169" customFormat="1" ht="16.5" customHeight="1">
      <c r="A44" s="195" t="s">
        <v>40</v>
      </c>
      <c r="B44" s="196" t="s">
        <v>329</v>
      </c>
      <c r="C44" s="161" t="s">
        <v>193</v>
      </c>
      <c r="D44" s="162" t="s">
        <v>193</v>
      </c>
      <c r="E44" s="162" t="s">
        <v>325</v>
      </c>
      <c r="F44" s="187" t="s">
        <v>325</v>
      </c>
      <c r="G44" s="168">
        <f t="shared" si="0"/>
        <v>0</v>
      </c>
      <c r="H44" s="168">
        <f t="shared" si="1"/>
        <v>0</v>
      </c>
      <c r="I44" s="168">
        <f t="shared" si="2"/>
        <v>0</v>
      </c>
    </row>
    <row r="45" spans="1:9" s="169" customFormat="1" ht="15">
      <c r="A45" s="35" t="s">
        <v>41</v>
      </c>
      <c r="B45" s="189" t="s">
        <v>327</v>
      </c>
      <c r="C45" s="161"/>
      <c r="D45" s="162"/>
      <c r="E45" s="162"/>
      <c r="F45" s="187"/>
      <c r="G45" s="168">
        <f t="shared" si="0"/>
        <v>0</v>
      </c>
      <c r="H45" s="168">
        <f t="shared" si="1"/>
        <v>0</v>
      </c>
      <c r="I45" s="168">
        <f t="shared" si="2"/>
        <v>0</v>
      </c>
    </row>
    <row r="46" spans="1:9" s="169" customFormat="1" ht="25.5">
      <c r="A46" s="35" t="s">
        <v>42</v>
      </c>
      <c r="B46" s="189" t="s">
        <v>330</v>
      </c>
      <c r="C46" s="161" t="s">
        <v>193</v>
      </c>
      <c r="D46" s="162" t="s">
        <v>193</v>
      </c>
      <c r="E46" s="162" t="s">
        <v>325</v>
      </c>
      <c r="F46" s="187" t="s">
        <v>325</v>
      </c>
      <c r="G46" s="168">
        <f t="shared" si="0"/>
        <v>0</v>
      </c>
      <c r="H46" s="168">
        <f t="shared" si="1"/>
        <v>0</v>
      </c>
      <c r="I46" s="168">
        <f t="shared" si="2"/>
        <v>0</v>
      </c>
    </row>
    <row r="47" spans="1:9" s="169" customFormat="1" ht="15">
      <c r="A47" s="35" t="s">
        <v>43</v>
      </c>
      <c r="B47" s="189"/>
      <c r="C47" s="161" t="s">
        <v>193</v>
      </c>
      <c r="D47" s="162" t="s">
        <v>193</v>
      </c>
      <c r="E47" s="162" t="s">
        <v>325</v>
      </c>
      <c r="F47" s="187" t="s">
        <v>325</v>
      </c>
      <c r="G47" s="168">
        <f t="shared" si="0"/>
        <v>0</v>
      </c>
      <c r="H47" s="168">
        <f t="shared" si="1"/>
        <v>0</v>
      </c>
      <c r="I47" s="168">
        <f t="shared" si="2"/>
        <v>0</v>
      </c>
    </row>
    <row r="48" spans="1:9" s="169" customFormat="1" ht="15">
      <c r="A48" s="35" t="s">
        <v>93</v>
      </c>
      <c r="B48" s="189" t="s">
        <v>327</v>
      </c>
      <c r="C48" s="161"/>
      <c r="D48" s="162"/>
      <c r="E48" s="162"/>
      <c r="F48" s="187"/>
      <c r="G48" s="168">
        <f t="shared" si="0"/>
        <v>0</v>
      </c>
      <c r="H48" s="168">
        <f t="shared" si="1"/>
        <v>0</v>
      </c>
      <c r="I48" s="168">
        <f t="shared" si="2"/>
        <v>0</v>
      </c>
    </row>
    <row r="49" spans="1:9" s="169" customFormat="1" ht="15">
      <c r="A49" s="35" t="s">
        <v>44</v>
      </c>
      <c r="B49" s="189"/>
      <c r="C49" s="161" t="s">
        <v>193</v>
      </c>
      <c r="D49" s="162" t="s">
        <v>193</v>
      </c>
      <c r="E49" s="162" t="s">
        <v>325</v>
      </c>
      <c r="F49" s="187" t="s">
        <v>325</v>
      </c>
      <c r="G49" s="168">
        <f t="shared" si="0"/>
        <v>0</v>
      </c>
      <c r="H49" s="168">
        <f t="shared" si="1"/>
        <v>0</v>
      </c>
      <c r="I49" s="168">
        <f t="shared" si="2"/>
        <v>0</v>
      </c>
    </row>
    <row r="50" spans="1:9" s="169" customFormat="1" ht="15">
      <c r="A50" s="35" t="s">
        <v>45</v>
      </c>
      <c r="B50" s="189" t="s">
        <v>327</v>
      </c>
      <c r="C50" s="161"/>
      <c r="D50" s="162"/>
      <c r="E50" s="162"/>
      <c r="F50" s="187"/>
      <c r="G50" s="168">
        <f t="shared" si="0"/>
        <v>0</v>
      </c>
      <c r="H50" s="168">
        <f t="shared" si="1"/>
        <v>0</v>
      </c>
      <c r="I50" s="168">
        <f t="shared" si="2"/>
        <v>0</v>
      </c>
    </row>
    <row r="51" spans="1:9" s="169" customFormat="1" ht="15">
      <c r="A51" s="195" t="s">
        <v>46</v>
      </c>
      <c r="B51" s="196" t="s">
        <v>329</v>
      </c>
      <c r="C51" s="161" t="s">
        <v>193</v>
      </c>
      <c r="D51" s="162" t="s">
        <v>193</v>
      </c>
      <c r="E51" s="162" t="s">
        <v>325</v>
      </c>
      <c r="F51" s="187" t="s">
        <v>325</v>
      </c>
      <c r="G51" s="168">
        <f t="shared" si="0"/>
        <v>0</v>
      </c>
      <c r="H51" s="168">
        <f t="shared" si="1"/>
        <v>0</v>
      </c>
      <c r="I51" s="168">
        <f t="shared" si="2"/>
        <v>0</v>
      </c>
    </row>
    <row r="52" spans="1:9" s="170" customFormat="1" ht="15">
      <c r="A52" s="61" t="s">
        <v>3</v>
      </c>
      <c r="B52" s="188" t="s">
        <v>327</v>
      </c>
      <c r="C52" s="161"/>
      <c r="D52" s="162"/>
      <c r="E52" s="162"/>
      <c r="F52" s="187"/>
      <c r="G52" s="168">
        <f t="shared" si="0"/>
        <v>0</v>
      </c>
      <c r="H52" s="168">
        <f t="shared" si="1"/>
        <v>0</v>
      </c>
      <c r="I52" s="168">
        <f t="shared" si="2"/>
        <v>0</v>
      </c>
    </row>
    <row r="53" spans="1:9" s="170" customFormat="1" ht="30" customHeight="1">
      <c r="A53" s="61" t="s">
        <v>4</v>
      </c>
      <c r="B53" s="188" t="s">
        <v>327</v>
      </c>
      <c r="C53" s="161"/>
      <c r="D53" s="162"/>
      <c r="E53" s="186"/>
      <c r="F53" s="187"/>
      <c r="G53" s="168">
        <f t="shared" si="0"/>
        <v>0</v>
      </c>
      <c r="H53" s="168">
        <f t="shared" si="1"/>
        <v>0</v>
      </c>
      <c r="I53" s="168">
        <f t="shared" si="2"/>
        <v>0</v>
      </c>
    </row>
    <row r="54" spans="1:9" s="169" customFormat="1" ht="15">
      <c r="A54" s="61" t="s">
        <v>5</v>
      </c>
      <c r="B54" s="188" t="s">
        <v>345</v>
      </c>
      <c r="C54" s="161" t="s">
        <v>193</v>
      </c>
      <c r="D54" s="162" t="s">
        <v>202</v>
      </c>
      <c r="E54" s="162" t="s">
        <v>202</v>
      </c>
      <c r="F54" s="191" t="s">
        <v>193</v>
      </c>
      <c r="G54" s="168">
        <f t="shared" si="0"/>
        <v>0</v>
      </c>
      <c r="H54" s="168">
        <f t="shared" si="1"/>
        <v>0</v>
      </c>
      <c r="I54" s="168">
        <f t="shared" si="2"/>
        <v>3</v>
      </c>
    </row>
    <row r="55" spans="1:9" s="169" customFormat="1" ht="25.5">
      <c r="A55" s="35" t="s">
        <v>78</v>
      </c>
      <c r="B55" s="189" t="s">
        <v>348</v>
      </c>
      <c r="C55" s="161" t="s">
        <v>193</v>
      </c>
      <c r="D55" s="162" t="s">
        <v>193</v>
      </c>
      <c r="E55" s="186" t="s">
        <v>325</v>
      </c>
      <c r="F55" s="187" t="s">
        <v>325</v>
      </c>
      <c r="G55" s="168">
        <f t="shared" si="0"/>
        <v>0</v>
      </c>
      <c r="H55" s="168">
        <f t="shared" si="1"/>
        <v>0</v>
      </c>
      <c r="I55" s="168">
        <f t="shared" si="2"/>
        <v>0</v>
      </c>
    </row>
    <row r="56" spans="1:9" s="169" customFormat="1" ht="15">
      <c r="A56" s="61" t="s">
        <v>47</v>
      </c>
      <c r="B56" s="188" t="s">
        <v>327</v>
      </c>
      <c r="C56" s="161"/>
      <c r="D56" s="162"/>
      <c r="E56" s="186"/>
      <c r="F56" s="187"/>
      <c r="G56" s="168">
        <f t="shared" si="0"/>
        <v>0</v>
      </c>
      <c r="H56" s="168">
        <f t="shared" si="1"/>
        <v>0</v>
      </c>
      <c r="I56" s="168">
        <f t="shared" si="2"/>
        <v>0</v>
      </c>
    </row>
    <row r="57" spans="1:9" s="169" customFormat="1" ht="15">
      <c r="A57" s="35" t="s">
        <v>48</v>
      </c>
      <c r="B57" s="189" t="s">
        <v>327</v>
      </c>
      <c r="C57" s="161"/>
      <c r="D57" s="162"/>
      <c r="E57" s="162"/>
      <c r="F57" s="187"/>
      <c r="G57" s="168">
        <f t="shared" si="0"/>
        <v>0</v>
      </c>
      <c r="H57" s="168">
        <f t="shared" si="1"/>
        <v>0</v>
      </c>
      <c r="I57" s="168">
        <f t="shared" si="2"/>
        <v>0</v>
      </c>
    </row>
    <row r="58" spans="1:9" s="169" customFormat="1" ht="25.5">
      <c r="A58" s="35" t="s">
        <v>111</v>
      </c>
      <c r="B58" s="189" t="s">
        <v>332</v>
      </c>
      <c r="C58" s="161" t="s">
        <v>193</v>
      </c>
      <c r="D58" s="162" t="s">
        <v>193</v>
      </c>
      <c r="E58" s="162" t="s">
        <v>325</v>
      </c>
      <c r="F58" s="187" t="s">
        <v>325</v>
      </c>
      <c r="G58" s="168">
        <f t="shared" si="0"/>
        <v>0</v>
      </c>
      <c r="H58" s="168">
        <f t="shared" si="1"/>
        <v>0</v>
      </c>
      <c r="I58" s="168">
        <f t="shared" si="2"/>
        <v>0</v>
      </c>
    </row>
    <row r="59" spans="1:9" s="169" customFormat="1" ht="15">
      <c r="A59" s="35" t="s">
        <v>79</v>
      </c>
      <c r="B59" s="189"/>
      <c r="C59" s="161" t="s">
        <v>193</v>
      </c>
      <c r="D59" s="162" t="s">
        <v>193</v>
      </c>
      <c r="E59" s="162"/>
      <c r="F59" s="187" t="s">
        <v>325</v>
      </c>
      <c r="G59" s="168">
        <f t="shared" si="0"/>
        <v>0</v>
      </c>
      <c r="H59" s="168">
        <f t="shared" si="1"/>
        <v>0</v>
      </c>
      <c r="I59" s="168">
        <f t="shared" si="2"/>
        <v>0</v>
      </c>
    </row>
    <row r="60" spans="1:9" s="171" customFormat="1" ht="25.5">
      <c r="A60" s="61" t="s">
        <v>6</v>
      </c>
      <c r="B60" s="188" t="s">
        <v>349</v>
      </c>
      <c r="C60" s="161" t="s">
        <v>193</v>
      </c>
      <c r="D60" s="162" t="s">
        <v>193</v>
      </c>
      <c r="E60" s="162" t="s">
        <v>325</v>
      </c>
      <c r="F60" s="187" t="s">
        <v>325</v>
      </c>
      <c r="G60" s="168">
        <f t="shared" si="0"/>
        <v>0</v>
      </c>
      <c r="H60" s="168">
        <f t="shared" si="1"/>
        <v>0</v>
      </c>
      <c r="I60" s="168">
        <f t="shared" si="2"/>
        <v>0</v>
      </c>
    </row>
    <row r="61" spans="1:9" s="169" customFormat="1" ht="15">
      <c r="A61" s="35" t="s">
        <v>80</v>
      </c>
      <c r="B61" s="189" t="s">
        <v>327</v>
      </c>
      <c r="C61" s="161"/>
      <c r="D61" s="162"/>
      <c r="E61" s="162"/>
      <c r="F61" s="187"/>
      <c r="G61" s="168">
        <f t="shared" si="0"/>
        <v>0</v>
      </c>
      <c r="H61" s="168">
        <f t="shared" si="1"/>
        <v>0</v>
      </c>
      <c r="I61" s="168">
        <f t="shared" si="2"/>
        <v>0</v>
      </c>
    </row>
    <row r="62" spans="1:9" s="169" customFormat="1" ht="15">
      <c r="A62" s="35" t="s">
        <v>81</v>
      </c>
      <c r="B62" s="189" t="s">
        <v>326</v>
      </c>
      <c r="C62" s="161" t="s">
        <v>325</v>
      </c>
      <c r="D62" s="162"/>
      <c r="E62" s="162"/>
      <c r="F62" s="187"/>
      <c r="G62" s="168">
        <f t="shared" si="0"/>
        <v>0</v>
      </c>
      <c r="H62" s="168">
        <f t="shared" si="1"/>
        <v>0</v>
      </c>
      <c r="I62" s="168">
        <f t="shared" si="2"/>
        <v>0</v>
      </c>
    </row>
    <row r="63" spans="1:9" s="169" customFormat="1" ht="15">
      <c r="A63" s="195" t="s">
        <v>49</v>
      </c>
      <c r="B63" s="196" t="s">
        <v>329</v>
      </c>
      <c r="C63" s="161" t="s">
        <v>193</v>
      </c>
      <c r="D63" s="162" t="s">
        <v>193</v>
      </c>
      <c r="E63" s="162" t="s">
        <v>325</v>
      </c>
      <c r="F63" s="187" t="s">
        <v>325</v>
      </c>
      <c r="G63" s="168">
        <f t="shared" si="0"/>
        <v>0</v>
      </c>
      <c r="H63" s="168">
        <f t="shared" si="1"/>
        <v>0</v>
      </c>
      <c r="I63" s="168">
        <f t="shared" si="2"/>
        <v>0</v>
      </c>
    </row>
    <row r="64" spans="1:9" s="169" customFormat="1" ht="15">
      <c r="A64" s="35" t="s">
        <v>14</v>
      </c>
      <c r="B64" s="189" t="s">
        <v>326</v>
      </c>
      <c r="C64" s="161"/>
      <c r="D64" s="162"/>
      <c r="E64" s="162"/>
      <c r="F64" s="187"/>
      <c r="G64" s="168">
        <f t="shared" si="0"/>
        <v>0</v>
      </c>
      <c r="H64" s="168">
        <f t="shared" si="1"/>
        <v>0</v>
      </c>
      <c r="I64" s="168">
        <f t="shared" si="2"/>
        <v>0</v>
      </c>
    </row>
    <row r="65" spans="1:9" s="169" customFormat="1" ht="15">
      <c r="A65" s="35" t="s">
        <v>15</v>
      </c>
      <c r="B65" s="189" t="s">
        <v>327</v>
      </c>
      <c r="C65" s="161"/>
      <c r="D65" s="162"/>
      <c r="E65" s="162"/>
      <c r="F65" s="187"/>
      <c r="G65" s="168">
        <f t="shared" si="0"/>
        <v>0</v>
      </c>
      <c r="H65" s="168">
        <f t="shared" si="1"/>
        <v>0</v>
      </c>
      <c r="I65" s="168">
        <f t="shared" si="2"/>
        <v>0</v>
      </c>
    </row>
    <row r="66" spans="1:9" s="169" customFormat="1" ht="15">
      <c r="A66" s="35" t="s">
        <v>16</v>
      </c>
      <c r="B66" s="189" t="s">
        <v>327</v>
      </c>
      <c r="C66" s="161"/>
      <c r="D66" s="162"/>
      <c r="E66" s="162"/>
      <c r="F66" s="187"/>
      <c r="G66" s="168">
        <f t="shared" si="0"/>
        <v>0</v>
      </c>
      <c r="H66" s="168">
        <f t="shared" si="1"/>
        <v>0</v>
      </c>
      <c r="I66" s="168">
        <f t="shared" si="2"/>
        <v>0</v>
      </c>
    </row>
    <row r="67" spans="1:9" s="169" customFormat="1" ht="15">
      <c r="A67" s="35" t="s">
        <v>82</v>
      </c>
      <c r="B67" s="189" t="s">
        <v>327</v>
      </c>
      <c r="C67" s="161"/>
      <c r="D67" s="162"/>
      <c r="E67" s="162"/>
      <c r="F67" s="187"/>
      <c r="G67" s="168">
        <f t="shared" si="0"/>
        <v>0</v>
      </c>
      <c r="H67" s="168">
        <f t="shared" si="1"/>
        <v>0</v>
      </c>
      <c r="I67" s="168">
        <f t="shared" si="2"/>
        <v>0</v>
      </c>
    </row>
    <row r="68" spans="1:9" s="169" customFormat="1" ht="15">
      <c r="A68" s="195" t="s">
        <v>17</v>
      </c>
      <c r="B68" s="196" t="s">
        <v>329</v>
      </c>
      <c r="C68" s="161" t="s">
        <v>193</v>
      </c>
      <c r="D68" s="162" t="s">
        <v>193</v>
      </c>
      <c r="E68" s="162" t="s">
        <v>325</v>
      </c>
      <c r="F68" s="187" t="s">
        <v>325</v>
      </c>
      <c r="G68" s="168">
        <f t="shared" si="0"/>
        <v>0</v>
      </c>
      <c r="H68" s="168">
        <f t="shared" si="1"/>
        <v>0</v>
      </c>
      <c r="I68" s="168">
        <f t="shared" si="2"/>
        <v>0</v>
      </c>
    </row>
    <row r="69" spans="1:9" s="169" customFormat="1" ht="15">
      <c r="A69" s="35" t="s">
        <v>18</v>
      </c>
      <c r="B69" s="189"/>
      <c r="C69" s="161" t="s">
        <v>193</v>
      </c>
      <c r="D69" s="162" t="s">
        <v>193</v>
      </c>
      <c r="E69" s="162" t="s">
        <v>325</v>
      </c>
      <c r="F69" s="187" t="s">
        <v>325</v>
      </c>
      <c r="G69" s="168">
        <f t="shared" si="0"/>
        <v>0</v>
      </c>
      <c r="H69" s="168">
        <f t="shared" si="1"/>
        <v>0</v>
      </c>
      <c r="I69" s="168">
        <f t="shared" si="2"/>
        <v>0</v>
      </c>
    </row>
    <row r="70" spans="1:9" s="169" customFormat="1" ht="15">
      <c r="A70" s="35" t="s">
        <v>83</v>
      </c>
      <c r="B70" s="189" t="s">
        <v>326</v>
      </c>
      <c r="C70" s="161" t="s">
        <v>325</v>
      </c>
      <c r="D70" s="162"/>
      <c r="E70" s="162"/>
      <c r="F70" s="187"/>
      <c r="G70" s="168">
        <f t="shared" si="0"/>
        <v>0</v>
      </c>
      <c r="H70" s="168">
        <f t="shared" si="1"/>
        <v>0</v>
      </c>
      <c r="I70" s="168">
        <f t="shared" si="2"/>
        <v>0</v>
      </c>
    </row>
    <row r="71" spans="1:9" s="169" customFormat="1" ht="15">
      <c r="A71" s="35" t="s">
        <v>19</v>
      </c>
      <c r="B71" s="189"/>
      <c r="C71" s="161" t="s">
        <v>193</v>
      </c>
      <c r="D71" s="162" t="s">
        <v>193</v>
      </c>
      <c r="E71" s="162" t="s">
        <v>325</v>
      </c>
      <c r="F71" s="187" t="s">
        <v>325</v>
      </c>
      <c r="G71" s="168">
        <f t="shared" ref="G71:G97" si="3">IF(D71=$J$1,0,0)</f>
        <v>0</v>
      </c>
      <c r="H71" s="168">
        <f t="shared" ref="H71:H97" si="4">IF(E71=$J$1,1,0)</f>
        <v>0</v>
      </c>
      <c r="I71" s="168">
        <f t="shared" ref="I71:I97" si="5">IF(F71=$J$1,3,0)</f>
        <v>0</v>
      </c>
    </row>
    <row r="72" spans="1:9" s="169" customFormat="1" ht="15">
      <c r="A72" s="35" t="s">
        <v>84</v>
      </c>
      <c r="B72" s="189" t="s">
        <v>327</v>
      </c>
      <c r="C72" s="161"/>
      <c r="D72" s="162"/>
      <c r="E72" s="162"/>
      <c r="F72" s="187"/>
      <c r="G72" s="168">
        <f t="shared" si="3"/>
        <v>0</v>
      </c>
      <c r="H72" s="168">
        <f t="shared" si="4"/>
        <v>0</v>
      </c>
      <c r="I72" s="168">
        <f t="shared" si="5"/>
        <v>0</v>
      </c>
    </row>
    <row r="73" spans="1:9" s="169" customFormat="1" ht="25.5">
      <c r="A73" s="35" t="s">
        <v>7</v>
      </c>
      <c r="B73" s="189" t="s">
        <v>350</v>
      </c>
      <c r="C73" s="161" t="s">
        <v>193</v>
      </c>
      <c r="D73" s="162" t="s">
        <v>193</v>
      </c>
      <c r="E73" s="162" t="s">
        <v>202</v>
      </c>
      <c r="F73" s="187" t="s">
        <v>202</v>
      </c>
      <c r="G73" s="168">
        <f t="shared" si="3"/>
        <v>0</v>
      </c>
      <c r="H73" s="168">
        <f t="shared" si="4"/>
        <v>0</v>
      </c>
      <c r="I73" s="168">
        <f t="shared" si="5"/>
        <v>0</v>
      </c>
    </row>
    <row r="74" spans="1:9" s="169" customFormat="1" ht="15">
      <c r="A74" s="35" t="s">
        <v>85</v>
      </c>
      <c r="B74" s="189"/>
      <c r="C74" s="161" t="s">
        <v>193</v>
      </c>
      <c r="D74" s="186" t="s">
        <v>202</v>
      </c>
      <c r="E74" s="162" t="s">
        <v>193</v>
      </c>
      <c r="F74" s="187" t="s">
        <v>202</v>
      </c>
      <c r="G74" s="168">
        <f t="shared" si="3"/>
        <v>0</v>
      </c>
      <c r="H74" s="168">
        <f t="shared" si="4"/>
        <v>1</v>
      </c>
      <c r="I74" s="168">
        <f t="shared" si="5"/>
        <v>0</v>
      </c>
    </row>
    <row r="75" spans="1:9" s="169" customFormat="1" ht="15">
      <c r="A75" s="35" t="s">
        <v>50</v>
      </c>
      <c r="B75" s="189" t="s">
        <v>327</v>
      </c>
      <c r="C75" s="161"/>
      <c r="D75" s="162"/>
      <c r="E75" s="162"/>
      <c r="F75" s="187"/>
      <c r="G75" s="168">
        <f t="shared" si="3"/>
        <v>0</v>
      </c>
      <c r="H75" s="168">
        <f t="shared" si="4"/>
        <v>0</v>
      </c>
      <c r="I75" s="168">
        <f t="shared" si="5"/>
        <v>0</v>
      </c>
    </row>
    <row r="76" spans="1:9" s="169" customFormat="1" ht="15">
      <c r="A76" s="195" t="s">
        <v>51</v>
      </c>
      <c r="B76" s="196" t="s">
        <v>333</v>
      </c>
      <c r="C76" s="161" t="s">
        <v>193</v>
      </c>
      <c r="D76" s="162" t="s">
        <v>193</v>
      </c>
      <c r="E76" s="162" t="s">
        <v>325</v>
      </c>
      <c r="F76" s="187" t="s">
        <v>325</v>
      </c>
      <c r="G76" s="168">
        <f t="shared" si="3"/>
        <v>0</v>
      </c>
      <c r="H76" s="168">
        <f t="shared" si="4"/>
        <v>0</v>
      </c>
      <c r="I76" s="168">
        <f t="shared" si="5"/>
        <v>0</v>
      </c>
    </row>
    <row r="77" spans="1:9" s="169" customFormat="1" ht="15">
      <c r="A77" s="35" t="s">
        <v>52</v>
      </c>
      <c r="B77" s="189" t="s">
        <v>334</v>
      </c>
      <c r="C77" s="161" t="s">
        <v>193</v>
      </c>
      <c r="D77" s="162" t="s">
        <v>193</v>
      </c>
      <c r="E77" s="162"/>
      <c r="F77" s="187"/>
      <c r="G77" s="168">
        <f t="shared" si="3"/>
        <v>0</v>
      </c>
      <c r="H77" s="168">
        <f t="shared" si="4"/>
        <v>0</v>
      </c>
      <c r="I77" s="168">
        <f t="shared" si="5"/>
        <v>0</v>
      </c>
    </row>
    <row r="78" spans="1:9" s="169" customFormat="1" ht="38.25">
      <c r="A78" s="35" t="s">
        <v>8</v>
      </c>
      <c r="B78" s="189" t="s">
        <v>335</v>
      </c>
      <c r="C78" s="161" t="s">
        <v>193</v>
      </c>
      <c r="D78" s="186" t="s">
        <v>193</v>
      </c>
      <c r="E78" s="162" t="s">
        <v>325</v>
      </c>
      <c r="F78" s="187" t="s">
        <v>325</v>
      </c>
      <c r="G78" s="168">
        <f t="shared" si="3"/>
        <v>0</v>
      </c>
      <c r="H78" s="168">
        <f t="shared" si="4"/>
        <v>0</v>
      </c>
      <c r="I78" s="168">
        <f t="shared" si="5"/>
        <v>0</v>
      </c>
    </row>
    <row r="79" spans="1:9" s="169" customFormat="1" ht="15">
      <c r="A79" s="35" t="s">
        <v>53</v>
      </c>
      <c r="B79" s="189" t="s">
        <v>336</v>
      </c>
      <c r="C79" s="161" t="s">
        <v>193</v>
      </c>
      <c r="D79" s="162" t="s">
        <v>193</v>
      </c>
      <c r="E79" s="162"/>
      <c r="F79" s="187"/>
      <c r="G79" s="168">
        <f t="shared" si="3"/>
        <v>0</v>
      </c>
      <c r="H79" s="168">
        <f t="shared" si="4"/>
        <v>0</v>
      </c>
      <c r="I79" s="168">
        <f t="shared" si="5"/>
        <v>0</v>
      </c>
    </row>
    <row r="80" spans="1:9" s="169" customFormat="1" ht="15">
      <c r="A80" s="35" t="s">
        <v>9</v>
      </c>
      <c r="B80" s="189" t="s">
        <v>337</v>
      </c>
      <c r="C80" s="161"/>
      <c r="D80" s="162"/>
      <c r="E80" s="162"/>
      <c r="F80" s="187"/>
      <c r="G80" s="168">
        <f t="shared" si="3"/>
        <v>0</v>
      </c>
      <c r="H80" s="168">
        <f t="shared" si="4"/>
        <v>0</v>
      </c>
      <c r="I80" s="168">
        <f t="shared" si="5"/>
        <v>0</v>
      </c>
    </row>
    <row r="81" spans="1:9" s="169" customFormat="1" ht="15">
      <c r="A81" s="35" t="s">
        <v>54</v>
      </c>
      <c r="B81" s="189" t="s">
        <v>337</v>
      </c>
      <c r="C81" s="161" t="s">
        <v>193</v>
      </c>
      <c r="D81" s="162" t="s">
        <v>193</v>
      </c>
      <c r="E81" s="162"/>
      <c r="F81" s="187"/>
      <c r="G81" s="168">
        <f t="shared" si="3"/>
        <v>0</v>
      </c>
      <c r="H81" s="168">
        <f t="shared" si="4"/>
        <v>0</v>
      </c>
      <c r="I81" s="168">
        <f t="shared" si="5"/>
        <v>0</v>
      </c>
    </row>
    <row r="82" spans="1:9" s="169" customFormat="1" ht="15">
      <c r="A82" s="35" t="s">
        <v>10</v>
      </c>
      <c r="B82" s="189" t="s">
        <v>337</v>
      </c>
      <c r="C82" s="161"/>
      <c r="D82" s="162"/>
      <c r="E82" s="162"/>
      <c r="F82" s="187"/>
      <c r="G82" s="168">
        <f t="shared" si="3"/>
        <v>0</v>
      </c>
      <c r="H82" s="168">
        <f t="shared" si="4"/>
        <v>0</v>
      </c>
      <c r="I82" s="168">
        <f t="shared" si="5"/>
        <v>0</v>
      </c>
    </row>
    <row r="83" spans="1:9" s="169" customFormat="1" ht="15">
      <c r="A83" s="61" t="s">
        <v>86</v>
      </c>
      <c r="B83" s="189" t="s">
        <v>338</v>
      </c>
      <c r="C83" s="161" t="s">
        <v>193</v>
      </c>
      <c r="D83" s="187" t="s">
        <v>193</v>
      </c>
      <c r="E83" s="162" t="s">
        <v>325</v>
      </c>
      <c r="F83" s="187" t="s">
        <v>325</v>
      </c>
      <c r="G83" s="168">
        <f t="shared" si="3"/>
        <v>0</v>
      </c>
      <c r="H83" s="168">
        <f t="shared" si="4"/>
        <v>0</v>
      </c>
      <c r="I83" s="168">
        <f t="shared" si="5"/>
        <v>0</v>
      </c>
    </row>
    <row r="84" spans="1:9" s="169" customFormat="1" ht="15">
      <c r="A84" s="35" t="s">
        <v>55</v>
      </c>
      <c r="B84" s="189" t="s">
        <v>337</v>
      </c>
      <c r="C84" s="161"/>
      <c r="D84" s="162"/>
      <c r="E84" s="162"/>
      <c r="F84" s="187"/>
      <c r="G84" s="168">
        <f t="shared" si="3"/>
        <v>0</v>
      </c>
      <c r="H84" s="168">
        <f t="shared" si="4"/>
        <v>0</v>
      </c>
      <c r="I84" s="168">
        <f t="shared" si="5"/>
        <v>0</v>
      </c>
    </row>
    <row r="85" spans="1:9" s="169" customFormat="1" ht="15">
      <c r="A85" s="61" t="s">
        <v>56</v>
      </c>
      <c r="B85" s="189" t="s">
        <v>319</v>
      </c>
      <c r="C85" s="161"/>
      <c r="D85" s="162" t="s">
        <v>193</v>
      </c>
      <c r="E85" s="162" t="s">
        <v>325</v>
      </c>
      <c r="F85" s="187" t="s">
        <v>193</v>
      </c>
      <c r="G85" s="168">
        <f t="shared" si="3"/>
        <v>0</v>
      </c>
      <c r="H85" s="168">
        <f t="shared" si="4"/>
        <v>0</v>
      </c>
      <c r="I85" s="168">
        <f t="shared" si="5"/>
        <v>3</v>
      </c>
    </row>
    <row r="86" spans="1:9" s="169" customFormat="1" ht="15">
      <c r="A86" s="35" t="s">
        <v>57</v>
      </c>
      <c r="B86" s="189" t="s">
        <v>339</v>
      </c>
      <c r="C86" s="161" t="s">
        <v>193</v>
      </c>
      <c r="D86" s="162"/>
      <c r="E86" s="162" t="s">
        <v>193</v>
      </c>
      <c r="F86" s="162"/>
      <c r="G86" s="168">
        <f t="shared" si="3"/>
        <v>0</v>
      </c>
      <c r="H86" s="168">
        <f t="shared" si="4"/>
        <v>1</v>
      </c>
      <c r="I86" s="168">
        <f t="shared" si="5"/>
        <v>0</v>
      </c>
    </row>
    <row r="87" spans="1:9" s="169" customFormat="1" ht="15">
      <c r="A87" s="35" t="s">
        <v>58</v>
      </c>
      <c r="B87" s="189" t="s">
        <v>340</v>
      </c>
      <c r="C87" s="161" t="s">
        <v>193</v>
      </c>
      <c r="D87" s="162" t="s">
        <v>193</v>
      </c>
      <c r="E87" s="162" t="s">
        <v>202</v>
      </c>
      <c r="F87" s="187" t="s">
        <v>202</v>
      </c>
      <c r="G87" s="168">
        <f t="shared" si="3"/>
        <v>0</v>
      </c>
      <c r="H87" s="168">
        <f t="shared" si="4"/>
        <v>0</v>
      </c>
      <c r="I87" s="168">
        <f t="shared" si="5"/>
        <v>0</v>
      </c>
    </row>
    <row r="88" spans="1:9" s="169" customFormat="1" ht="15">
      <c r="A88" s="35" t="s">
        <v>59</v>
      </c>
      <c r="B88" s="189"/>
      <c r="C88" s="161" t="s">
        <v>193</v>
      </c>
      <c r="D88" s="162" t="s">
        <v>193</v>
      </c>
      <c r="E88" s="162" t="s">
        <v>202</v>
      </c>
      <c r="F88" s="187" t="s">
        <v>202</v>
      </c>
      <c r="G88" s="168">
        <f t="shared" si="3"/>
        <v>0</v>
      </c>
      <c r="H88" s="168">
        <f t="shared" si="4"/>
        <v>0</v>
      </c>
      <c r="I88" s="168">
        <f t="shared" si="5"/>
        <v>0</v>
      </c>
    </row>
    <row r="89" spans="1:9" s="169" customFormat="1" ht="15">
      <c r="A89" s="35" t="s">
        <v>11</v>
      </c>
      <c r="B89" s="189" t="s">
        <v>337</v>
      </c>
      <c r="C89" s="161"/>
      <c r="D89" s="162"/>
      <c r="E89" s="162"/>
      <c r="F89" s="187"/>
      <c r="G89" s="168">
        <f t="shared" si="3"/>
        <v>0</v>
      </c>
      <c r="H89" s="168">
        <f t="shared" si="4"/>
        <v>0</v>
      </c>
      <c r="I89" s="168">
        <f t="shared" si="5"/>
        <v>0</v>
      </c>
    </row>
    <row r="90" spans="1:9" s="169" customFormat="1" ht="15">
      <c r="A90" s="35" t="s">
        <v>20</v>
      </c>
      <c r="B90" s="189"/>
      <c r="C90" s="161" t="s">
        <v>193</v>
      </c>
      <c r="D90" s="162" t="s">
        <v>193</v>
      </c>
      <c r="E90" s="162" t="s">
        <v>202</v>
      </c>
      <c r="F90" s="187" t="s">
        <v>202</v>
      </c>
      <c r="G90" s="168">
        <f t="shared" si="3"/>
        <v>0</v>
      </c>
      <c r="H90" s="168">
        <f t="shared" si="4"/>
        <v>0</v>
      </c>
      <c r="I90" s="168">
        <f t="shared" si="5"/>
        <v>0</v>
      </c>
    </row>
    <row r="91" spans="1:9" s="169" customFormat="1" ht="15">
      <c r="A91" s="195" t="s">
        <v>12</v>
      </c>
      <c r="B91" s="196" t="s">
        <v>329</v>
      </c>
      <c r="C91" s="161" t="s">
        <v>193</v>
      </c>
      <c r="D91" s="162" t="s">
        <v>193</v>
      </c>
      <c r="E91" s="162" t="s">
        <v>325</v>
      </c>
      <c r="F91" s="187" t="s">
        <v>325</v>
      </c>
      <c r="G91" s="168">
        <f t="shared" si="3"/>
        <v>0</v>
      </c>
      <c r="H91" s="168">
        <f t="shared" si="4"/>
        <v>0</v>
      </c>
      <c r="I91" s="168">
        <f t="shared" si="5"/>
        <v>0</v>
      </c>
    </row>
    <row r="92" spans="1:9" s="169" customFormat="1" ht="15">
      <c r="A92" s="35" t="s">
        <v>94</v>
      </c>
      <c r="B92" s="189" t="s">
        <v>337</v>
      </c>
      <c r="C92" s="161"/>
      <c r="D92" s="162"/>
      <c r="E92" s="162"/>
      <c r="F92" s="187"/>
      <c r="G92" s="168">
        <f t="shared" si="3"/>
        <v>0</v>
      </c>
      <c r="H92" s="168">
        <f t="shared" si="4"/>
        <v>0</v>
      </c>
      <c r="I92" s="168">
        <f t="shared" si="5"/>
        <v>0</v>
      </c>
    </row>
    <row r="93" spans="1:9" s="169" customFormat="1" ht="25.5">
      <c r="A93" s="35" t="s">
        <v>60</v>
      </c>
      <c r="B93" s="189" t="s">
        <v>341</v>
      </c>
      <c r="C93" s="161" t="s">
        <v>193</v>
      </c>
      <c r="D93" s="162" t="s">
        <v>193</v>
      </c>
      <c r="E93" s="162" t="s">
        <v>202</v>
      </c>
      <c r="F93" s="187" t="s">
        <v>202</v>
      </c>
      <c r="G93" s="168">
        <f t="shared" si="3"/>
        <v>0</v>
      </c>
      <c r="H93" s="168">
        <f t="shared" si="4"/>
        <v>0</v>
      </c>
      <c r="I93" s="168">
        <f t="shared" si="5"/>
        <v>0</v>
      </c>
    </row>
    <row r="94" spans="1:9" s="169" customFormat="1" ht="23.25" customHeight="1">
      <c r="A94" s="35" t="s">
        <v>61</v>
      </c>
      <c r="B94" s="189" t="s">
        <v>342</v>
      </c>
      <c r="C94" s="161" t="s">
        <v>193</v>
      </c>
      <c r="D94" s="162" t="s">
        <v>193</v>
      </c>
      <c r="E94" s="162" t="s">
        <v>202</v>
      </c>
      <c r="F94" s="162" t="s">
        <v>202</v>
      </c>
      <c r="G94" s="168">
        <f t="shared" si="3"/>
        <v>0</v>
      </c>
      <c r="H94" s="168">
        <f t="shared" si="4"/>
        <v>0</v>
      </c>
      <c r="I94" s="168">
        <f t="shared" si="5"/>
        <v>0</v>
      </c>
    </row>
    <row r="95" spans="1:9" s="169" customFormat="1" ht="15">
      <c r="A95" s="35" t="s">
        <v>62</v>
      </c>
      <c r="B95" s="189" t="s">
        <v>337</v>
      </c>
      <c r="C95" s="161"/>
      <c r="D95" s="162"/>
      <c r="E95" s="162"/>
      <c r="F95" s="187"/>
      <c r="G95" s="168">
        <f t="shared" si="3"/>
        <v>0</v>
      </c>
      <c r="H95" s="168">
        <f t="shared" si="4"/>
        <v>0</v>
      </c>
      <c r="I95" s="168">
        <f t="shared" si="5"/>
        <v>0</v>
      </c>
    </row>
    <row r="96" spans="1:9" s="169" customFormat="1" ht="15">
      <c r="A96" s="35" t="s">
        <v>63</v>
      </c>
      <c r="B96" s="189" t="s">
        <v>337</v>
      </c>
      <c r="C96" s="161"/>
      <c r="D96" s="162"/>
      <c r="E96" s="162"/>
      <c r="F96" s="187"/>
      <c r="G96" s="168">
        <f t="shared" si="3"/>
        <v>0</v>
      </c>
      <c r="H96" s="168">
        <f t="shared" si="4"/>
        <v>0</v>
      </c>
      <c r="I96" s="168">
        <f t="shared" si="5"/>
        <v>0</v>
      </c>
    </row>
    <row r="97" spans="1:9" s="169" customFormat="1" ht="15">
      <c r="A97" s="61" t="s">
        <v>64</v>
      </c>
      <c r="B97" s="189"/>
      <c r="C97" s="161" t="s">
        <v>193</v>
      </c>
      <c r="D97" s="186" t="s">
        <v>193</v>
      </c>
      <c r="E97" s="162" t="s">
        <v>202</v>
      </c>
      <c r="F97" s="187" t="s">
        <v>202</v>
      </c>
      <c r="G97" s="168">
        <f t="shared" si="3"/>
        <v>0</v>
      </c>
      <c r="H97" s="168">
        <f t="shared" si="4"/>
        <v>0</v>
      </c>
      <c r="I97" s="168">
        <f t="shared" si="5"/>
        <v>0</v>
      </c>
    </row>
    <row r="98" spans="1:9" hidden="1">
      <c r="A98" s="172"/>
      <c r="B98" s="172"/>
      <c r="C98" s="172"/>
      <c r="D98" s="173"/>
      <c r="E98" s="174"/>
      <c r="F98" s="192"/>
    </row>
    <row r="99" spans="1:9" hidden="1">
      <c r="A99" s="173"/>
      <c r="B99" s="173"/>
      <c r="C99" s="173"/>
      <c r="D99" s="173"/>
      <c r="E99" s="174"/>
      <c r="F99" s="192"/>
    </row>
    <row r="100" spans="1:9" hidden="1">
      <c r="A100" s="175"/>
      <c r="B100" s="175"/>
      <c r="C100" s="175"/>
      <c r="D100" s="176"/>
      <c r="E100" s="174"/>
      <c r="F100" s="192"/>
    </row>
    <row r="101" spans="1:9" hidden="1">
      <c r="A101" s="175"/>
      <c r="B101" s="175"/>
      <c r="C101" s="175"/>
      <c r="D101" s="176"/>
      <c r="E101" s="174"/>
      <c r="F101" s="192"/>
    </row>
    <row r="102" spans="1:9" hidden="1">
      <c r="A102" s="177"/>
      <c r="B102" s="177"/>
      <c r="C102" s="177"/>
      <c r="D102" s="178"/>
      <c r="E102" s="179"/>
      <c r="F102" s="193"/>
    </row>
    <row r="103" spans="1:9" hidden="1">
      <c r="A103" s="177"/>
      <c r="B103" s="177"/>
      <c r="C103" s="177"/>
      <c r="D103" s="178"/>
      <c r="E103" s="179"/>
      <c r="F103" s="193"/>
    </row>
  </sheetData>
  <autoFilter ref="A5:W97" xr:uid="{00000000-0009-0000-0000-000003000000}"/>
  <mergeCells count="8">
    <mergeCell ref="D3:D5"/>
    <mergeCell ref="E3:E5"/>
    <mergeCell ref="F3:F5"/>
    <mergeCell ref="A1:F1"/>
    <mergeCell ref="A2:A5"/>
    <mergeCell ref="C2:C5"/>
    <mergeCell ref="D2:F2"/>
    <mergeCell ref="B2:B5"/>
  </mergeCells>
  <conditionalFormatting sqref="D6:F11 D12:E12 D13 E14 D15:F72 E73:F73 D74:F84 D85:E85">
    <cfRule type="expression" dxfId="3" priority="3" stopIfTrue="1">
      <formula>$C6&lt;&gt;"Sim"</formula>
    </cfRule>
  </conditionalFormatting>
  <conditionalFormatting sqref="D86:F97">
    <cfRule type="expression" dxfId="2" priority="1" stopIfTrue="1">
      <formula>$C86&lt;&gt;"Sim"</formula>
    </cfRule>
  </conditionalFormatting>
  <dataValidations count="1">
    <dataValidation type="list" allowBlank="1" showInputMessage="1" showErrorMessage="1" sqref="C6:F97" xr:uid="{00000000-0002-0000-0300-000000000000}">
      <formula1>$J$1:$J$2</formula1>
    </dataValidation>
  </dataValidations>
  <pageMargins left="0.25" right="0.25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7"/>
  <sheetViews>
    <sheetView zoomScale="110" zoomScaleNormal="110" workbookViewId="0">
      <selection activeCell="H3" sqref="H3"/>
    </sheetView>
  </sheetViews>
  <sheetFormatPr defaultRowHeight="15"/>
  <cols>
    <col min="1" max="1" width="32.140625" customWidth="1"/>
    <col min="2" max="2" width="16.140625" customWidth="1"/>
    <col min="3" max="3" width="15.42578125" customWidth="1"/>
    <col min="4" max="4" width="15.28515625" customWidth="1"/>
    <col min="5" max="5" width="16.28515625" customWidth="1"/>
    <col min="6" max="6" width="15.28515625" customWidth="1"/>
    <col min="7" max="7" width="15.85546875" customWidth="1"/>
    <col min="8" max="8" width="11" customWidth="1"/>
    <col min="10" max="10" width="12.42578125" bestFit="1" customWidth="1"/>
    <col min="11" max="11" width="24.42578125" customWidth="1"/>
    <col min="12" max="12" width="12.42578125" bestFit="1" customWidth="1"/>
  </cols>
  <sheetData>
    <row r="1" spans="1:11" ht="90">
      <c r="A1" s="115" t="s">
        <v>185</v>
      </c>
      <c r="B1" s="114" t="s">
        <v>186</v>
      </c>
      <c r="C1" s="113" t="s">
        <v>187</v>
      </c>
      <c r="D1" s="113" t="s">
        <v>188</v>
      </c>
      <c r="E1" s="113" t="s">
        <v>189</v>
      </c>
      <c r="F1" s="112" t="s">
        <v>190</v>
      </c>
      <c r="G1" s="112" t="s">
        <v>191</v>
      </c>
      <c r="H1" s="112" t="s">
        <v>180</v>
      </c>
    </row>
    <row r="2" spans="1:11">
      <c r="A2" s="111" t="s">
        <v>192</v>
      </c>
      <c r="B2" s="140" t="s">
        <v>193</v>
      </c>
      <c r="C2" s="143">
        <v>87350</v>
      </c>
      <c r="D2" s="143">
        <v>89891</v>
      </c>
      <c r="E2" s="142">
        <v>168963</v>
      </c>
      <c r="F2" s="107">
        <f t="shared" ref="F2:F65" si="0">E2*0.5*12</f>
        <v>1013778</v>
      </c>
      <c r="G2" s="153">
        <f>D2/F2</f>
        <v>8.8669314189102538E-2</v>
      </c>
      <c r="H2" s="106">
        <f t="shared" ref="H2:H65" si="1">IF(G2&gt;0.01,IF(G2&gt;0.02,IF(G2&gt;0.03,3,2),1),0)</f>
        <v>3</v>
      </c>
      <c r="K2" s="111"/>
    </row>
    <row r="3" spans="1:11">
      <c r="A3" s="108" t="s">
        <v>194</v>
      </c>
      <c r="B3" s="140" t="s">
        <v>193</v>
      </c>
      <c r="C3" s="143">
        <v>6240</v>
      </c>
      <c r="D3" s="143">
        <v>6095</v>
      </c>
      <c r="E3" s="142">
        <v>10189</v>
      </c>
      <c r="F3" s="107">
        <f t="shared" si="0"/>
        <v>61134</v>
      </c>
      <c r="G3" s="153">
        <f>D3/F3</f>
        <v>9.9699021820917985E-2</v>
      </c>
      <c r="H3" s="106">
        <f t="shared" si="1"/>
        <v>3</v>
      </c>
      <c r="K3" s="110"/>
    </row>
    <row r="4" spans="1:11">
      <c r="A4" s="108" t="s">
        <v>195</v>
      </c>
      <c r="B4" s="147" t="s">
        <v>202</v>
      </c>
      <c r="C4" s="148">
        <v>0</v>
      </c>
      <c r="D4" s="148">
        <v>0</v>
      </c>
      <c r="E4" s="149">
        <v>111498</v>
      </c>
      <c r="F4" s="150">
        <f t="shared" si="0"/>
        <v>668988</v>
      </c>
      <c r="G4" s="154">
        <f t="shared" ref="G4:G67" si="2">D4/F4</f>
        <v>0</v>
      </c>
      <c r="H4" s="151">
        <f t="shared" si="1"/>
        <v>0</v>
      </c>
      <c r="K4" s="108"/>
    </row>
    <row r="5" spans="1:11">
      <c r="A5" s="108" t="s">
        <v>196</v>
      </c>
      <c r="B5" s="140" t="s">
        <v>193</v>
      </c>
      <c r="C5" s="143">
        <v>1000</v>
      </c>
      <c r="D5" s="143">
        <v>1000</v>
      </c>
      <c r="E5" s="142">
        <v>11396</v>
      </c>
      <c r="F5" s="107">
        <f t="shared" si="0"/>
        <v>68376</v>
      </c>
      <c r="G5" s="153">
        <f t="shared" si="2"/>
        <v>1.4625014625014626E-2</v>
      </c>
      <c r="H5" s="106">
        <f t="shared" si="1"/>
        <v>1</v>
      </c>
      <c r="K5" s="108"/>
    </row>
    <row r="6" spans="1:11">
      <c r="A6" s="108" t="s">
        <v>197</v>
      </c>
      <c r="B6" s="140" t="s">
        <v>193</v>
      </c>
      <c r="C6" s="143">
        <v>4455</v>
      </c>
      <c r="D6" s="143">
        <v>4455</v>
      </c>
      <c r="E6" s="142">
        <v>27400</v>
      </c>
      <c r="F6" s="107">
        <f t="shared" si="0"/>
        <v>164400</v>
      </c>
      <c r="G6" s="153">
        <f t="shared" si="2"/>
        <v>2.7098540145985402E-2</v>
      </c>
      <c r="H6" s="106">
        <f t="shared" si="1"/>
        <v>2</v>
      </c>
      <c r="K6" s="110"/>
    </row>
    <row r="7" spans="1:11">
      <c r="A7" s="108" t="s">
        <v>198</v>
      </c>
      <c r="B7" s="140" t="s">
        <v>193</v>
      </c>
      <c r="C7" s="143">
        <v>1895</v>
      </c>
      <c r="D7" s="143">
        <v>395</v>
      </c>
      <c r="E7" s="142">
        <v>27615</v>
      </c>
      <c r="F7" s="107">
        <f t="shared" si="0"/>
        <v>165690</v>
      </c>
      <c r="G7" s="153">
        <f t="shared" si="2"/>
        <v>2.3839700645784294E-3</v>
      </c>
      <c r="H7" s="106">
        <f t="shared" si="1"/>
        <v>0</v>
      </c>
      <c r="K7" s="110"/>
    </row>
    <row r="8" spans="1:11">
      <c r="A8" s="108" t="s">
        <v>199</v>
      </c>
      <c r="B8" s="140" t="s">
        <v>193</v>
      </c>
      <c r="C8" s="143">
        <v>29043</v>
      </c>
      <c r="D8" s="143"/>
      <c r="E8" s="142">
        <v>94556</v>
      </c>
      <c r="F8" s="107">
        <f t="shared" si="0"/>
        <v>567336</v>
      </c>
      <c r="G8" s="153">
        <f t="shared" si="2"/>
        <v>0</v>
      </c>
      <c r="H8" s="106">
        <f t="shared" si="1"/>
        <v>0</v>
      </c>
      <c r="K8" s="108"/>
    </row>
    <row r="9" spans="1:11">
      <c r="A9" s="108" t="s">
        <v>200</v>
      </c>
      <c r="B9" s="140" t="s">
        <v>193</v>
      </c>
      <c r="C9" s="143">
        <v>42212</v>
      </c>
      <c r="D9" s="143">
        <v>42212</v>
      </c>
      <c r="E9" s="142">
        <v>177544</v>
      </c>
      <c r="F9" s="107">
        <f t="shared" si="0"/>
        <v>1065264</v>
      </c>
      <c r="G9" s="153">
        <f t="shared" si="2"/>
        <v>3.9625858003274304E-2</v>
      </c>
      <c r="H9" s="106">
        <f t="shared" si="1"/>
        <v>3</v>
      </c>
      <c r="K9" s="108"/>
    </row>
    <row r="10" spans="1:11">
      <c r="A10" s="108" t="s">
        <v>201</v>
      </c>
      <c r="B10" s="147" t="s">
        <v>202</v>
      </c>
      <c r="C10" s="148">
        <v>0</v>
      </c>
      <c r="D10" s="148">
        <v>0</v>
      </c>
      <c r="E10" s="149">
        <v>468910</v>
      </c>
      <c r="F10" s="150">
        <f t="shared" si="0"/>
        <v>2813460</v>
      </c>
      <c r="G10" s="154">
        <f t="shared" si="2"/>
        <v>0</v>
      </c>
      <c r="H10" s="151">
        <f t="shared" si="1"/>
        <v>0</v>
      </c>
      <c r="K10" s="108"/>
    </row>
    <row r="11" spans="1:11">
      <c r="A11" s="108" t="s">
        <v>203</v>
      </c>
      <c r="B11" s="140" t="s">
        <v>202</v>
      </c>
      <c r="C11" s="143">
        <v>0</v>
      </c>
      <c r="D11" s="143">
        <v>0</v>
      </c>
      <c r="E11" s="142">
        <v>25179</v>
      </c>
      <c r="F11" s="107">
        <f t="shared" si="0"/>
        <v>151074</v>
      </c>
      <c r="G11" s="153">
        <f t="shared" si="2"/>
        <v>0</v>
      </c>
      <c r="H11" s="106">
        <f t="shared" si="1"/>
        <v>0</v>
      </c>
      <c r="K11" s="108"/>
    </row>
    <row r="12" spans="1:11">
      <c r="A12" s="108" t="s">
        <v>204</v>
      </c>
      <c r="B12" s="140" t="s">
        <v>193</v>
      </c>
      <c r="C12" s="143">
        <v>9566</v>
      </c>
      <c r="D12" s="143">
        <v>9566</v>
      </c>
      <c r="E12" s="142">
        <v>35202</v>
      </c>
      <c r="F12" s="107">
        <f t="shared" si="0"/>
        <v>211212</v>
      </c>
      <c r="G12" s="153">
        <f t="shared" si="2"/>
        <v>4.5290987254512055E-2</v>
      </c>
      <c r="H12" s="106">
        <f t="shared" si="1"/>
        <v>3</v>
      </c>
      <c r="K12" s="108"/>
    </row>
    <row r="13" spans="1:11">
      <c r="A13" s="108" t="s">
        <v>205</v>
      </c>
      <c r="B13" s="140" t="s">
        <v>193</v>
      </c>
      <c r="C13" s="143">
        <v>9940.94</v>
      </c>
      <c r="D13" s="143">
        <v>9941</v>
      </c>
      <c r="E13" s="142">
        <v>185486</v>
      </c>
      <c r="F13" s="107">
        <f t="shared" si="0"/>
        <v>1112916</v>
      </c>
      <c r="G13" s="153">
        <f t="shared" si="2"/>
        <v>8.9323902253179936E-3</v>
      </c>
      <c r="H13" s="106">
        <f t="shared" si="1"/>
        <v>0</v>
      </c>
      <c r="K13" s="108"/>
    </row>
    <row r="14" spans="1:11">
      <c r="A14" s="108" t="s">
        <v>206</v>
      </c>
      <c r="B14" s="140" t="s">
        <v>193</v>
      </c>
      <c r="C14" s="143">
        <v>169720</v>
      </c>
      <c r="D14" s="143">
        <v>169720</v>
      </c>
      <c r="E14" s="142">
        <v>54195</v>
      </c>
      <c r="F14" s="107">
        <f t="shared" si="0"/>
        <v>325170</v>
      </c>
      <c r="G14" s="153">
        <f>D14/F14</f>
        <v>0.52194236860719012</v>
      </c>
      <c r="H14" s="106">
        <f t="shared" si="1"/>
        <v>3</v>
      </c>
      <c r="K14" s="108"/>
    </row>
    <row r="15" spans="1:11">
      <c r="A15" s="108" t="s">
        <v>207</v>
      </c>
      <c r="B15" s="140" t="s">
        <v>193</v>
      </c>
      <c r="C15" s="143">
        <v>530</v>
      </c>
      <c r="D15" s="143">
        <v>530</v>
      </c>
      <c r="E15" s="142">
        <v>14793</v>
      </c>
      <c r="F15" s="107">
        <f t="shared" si="0"/>
        <v>88758</v>
      </c>
      <c r="G15" s="153">
        <f t="shared" si="2"/>
        <v>5.9712927285427795E-3</v>
      </c>
      <c r="H15" s="106">
        <f t="shared" si="1"/>
        <v>0</v>
      </c>
      <c r="K15" s="108"/>
    </row>
    <row r="16" spans="1:11">
      <c r="A16" s="108" t="s">
        <v>208</v>
      </c>
      <c r="B16" s="140" t="s">
        <v>193</v>
      </c>
      <c r="C16" s="143">
        <v>63388</v>
      </c>
      <c r="D16" s="143">
        <v>63388</v>
      </c>
      <c r="E16" s="142">
        <v>461375</v>
      </c>
      <c r="F16" s="107">
        <f t="shared" si="0"/>
        <v>2768250</v>
      </c>
      <c r="G16" s="153">
        <f t="shared" si="2"/>
        <v>2.2898220897679039E-2</v>
      </c>
      <c r="H16" s="106">
        <f t="shared" si="1"/>
        <v>2</v>
      </c>
      <c r="K16" s="108"/>
    </row>
    <row r="17" spans="1:11">
      <c r="A17" s="108" t="s">
        <v>209</v>
      </c>
      <c r="B17" s="140" t="s">
        <v>193</v>
      </c>
      <c r="C17" s="143">
        <v>9540</v>
      </c>
      <c r="D17" s="143">
        <v>9540</v>
      </c>
      <c r="E17" s="142">
        <v>19762</v>
      </c>
      <c r="F17" s="107">
        <f t="shared" si="0"/>
        <v>118572</v>
      </c>
      <c r="G17" s="153">
        <f t="shared" si="2"/>
        <v>8.0457443578585169E-2</v>
      </c>
      <c r="H17" s="106">
        <f t="shared" si="1"/>
        <v>3</v>
      </c>
      <c r="K17" s="108"/>
    </row>
    <row r="18" spans="1:11">
      <c r="A18" s="108" t="s">
        <v>210</v>
      </c>
      <c r="B18" s="140" t="s">
        <v>193</v>
      </c>
      <c r="C18" s="143">
        <v>3848</v>
      </c>
      <c r="D18" s="143">
        <v>3848</v>
      </c>
      <c r="E18" s="142">
        <v>13317</v>
      </c>
      <c r="F18" s="107">
        <f t="shared" si="0"/>
        <v>79902</v>
      </c>
      <c r="G18" s="153">
        <f t="shared" si="2"/>
        <v>4.8158994768591527E-2</v>
      </c>
      <c r="H18" s="106">
        <f t="shared" si="1"/>
        <v>3</v>
      </c>
      <c r="K18" s="108"/>
    </row>
    <row r="19" spans="1:11">
      <c r="A19" s="108" t="s">
        <v>211</v>
      </c>
      <c r="B19" s="140" t="s">
        <v>193</v>
      </c>
      <c r="C19" s="143">
        <v>0</v>
      </c>
      <c r="D19" s="143">
        <v>0</v>
      </c>
      <c r="E19" s="142">
        <v>12481</v>
      </c>
      <c r="F19" s="107">
        <f t="shared" si="0"/>
        <v>74886</v>
      </c>
      <c r="G19" s="153">
        <f t="shared" si="2"/>
        <v>0</v>
      </c>
      <c r="H19" s="106">
        <f t="shared" si="1"/>
        <v>0</v>
      </c>
      <c r="K19" s="108"/>
    </row>
    <row r="20" spans="1:11">
      <c r="A20" s="108" t="s">
        <v>212</v>
      </c>
      <c r="B20" s="140" t="s">
        <v>193</v>
      </c>
      <c r="C20" s="143">
        <v>0</v>
      </c>
      <c r="D20" s="143">
        <v>0</v>
      </c>
      <c r="E20" s="142">
        <v>17206</v>
      </c>
      <c r="F20" s="107">
        <f t="shared" si="0"/>
        <v>103236</v>
      </c>
      <c r="G20" s="153">
        <f t="shared" si="2"/>
        <v>0</v>
      </c>
      <c r="H20" s="106">
        <f t="shared" si="1"/>
        <v>0</v>
      </c>
      <c r="K20" s="108"/>
    </row>
    <row r="21" spans="1:11">
      <c r="A21" s="108" t="s">
        <v>213</v>
      </c>
      <c r="B21" s="147" t="s">
        <v>202</v>
      </c>
      <c r="C21" s="148">
        <v>0</v>
      </c>
      <c r="D21" s="148">
        <v>0</v>
      </c>
      <c r="E21" s="149">
        <v>35191</v>
      </c>
      <c r="F21" s="150">
        <f t="shared" si="0"/>
        <v>211146</v>
      </c>
      <c r="G21" s="154">
        <f t="shared" si="2"/>
        <v>0</v>
      </c>
      <c r="H21" s="151">
        <f t="shared" si="1"/>
        <v>0</v>
      </c>
      <c r="K21" s="108"/>
    </row>
    <row r="22" spans="1:11">
      <c r="A22" s="108" t="s">
        <v>214</v>
      </c>
      <c r="B22" s="140" t="s">
        <v>193</v>
      </c>
      <c r="C22" s="143">
        <v>0</v>
      </c>
      <c r="D22" s="143">
        <v>0</v>
      </c>
      <c r="E22" s="142">
        <v>8168</v>
      </c>
      <c r="F22" s="107">
        <f t="shared" si="0"/>
        <v>49008</v>
      </c>
      <c r="G22" s="153">
        <f t="shared" si="2"/>
        <v>0</v>
      </c>
      <c r="H22" s="106">
        <f t="shared" si="1"/>
        <v>0</v>
      </c>
      <c r="K22" s="108"/>
    </row>
    <row r="23" spans="1:11">
      <c r="A23" s="108" t="s">
        <v>215</v>
      </c>
      <c r="B23" s="147" t="s">
        <v>202</v>
      </c>
      <c r="C23" s="148">
        <v>0</v>
      </c>
      <c r="D23" s="148">
        <v>0</v>
      </c>
      <c r="E23" s="149">
        <v>21023</v>
      </c>
      <c r="F23" s="150">
        <f t="shared" si="0"/>
        <v>126138</v>
      </c>
      <c r="G23" s="154">
        <f t="shared" si="2"/>
        <v>0</v>
      </c>
      <c r="H23" s="151">
        <f t="shared" si="1"/>
        <v>0</v>
      </c>
      <c r="K23" s="108"/>
    </row>
    <row r="24" spans="1:11">
      <c r="A24" s="108" t="s">
        <v>216</v>
      </c>
      <c r="B24" s="140" t="s">
        <v>193</v>
      </c>
      <c r="C24" s="143">
        <v>10580</v>
      </c>
      <c r="D24" s="143">
        <v>0</v>
      </c>
      <c r="E24" s="142">
        <v>20419</v>
      </c>
      <c r="F24" s="107">
        <f t="shared" si="0"/>
        <v>122514</v>
      </c>
      <c r="G24" s="153">
        <f t="shared" si="2"/>
        <v>0</v>
      </c>
      <c r="H24" s="106">
        <f t="shared" si="1"/>
        <v>0</v>
      </c>
      <c r="K24" s="108"/>
    </row>
    <row r="25" spans="1:11">
      <c r="A25" s="108" t="s">
        <v>217</v>
      </c>
      <c r="B25" s="147" t="s">
        <v>202</v>
      </c>
      <c r="C25" s="148"/>
      <c r="D25" s="148"/>
      <c r="E25" s="149">
        <v>10901</v>
      </c>
      <c r="F25" s="150">
        <f t="shared" si="0"/>
        <v>65406</v>
      </c>
      <c r="G25" s="154">
        <f t="shared" si="2"/>
        <v>0</v>
      </c>
      <c r="H25" s="151">
        <f t="shared" si="1"/>
        <v>0</v>
      </c>
      <c r="K25" s="108"/>
    </row>
    <row r="26" spans="1:11">
      <c r="A26" s="108" t="s">
        <v>218</v>
      </c>
      <c r="B26" s="147" t="s">
        <v>202</v>
      </c>
      <c r="C26" s="148"/>
      <c r="D26" s="148"/>
      <c r="E26" s="149">
        <v>854077</v>
      </c>
      <c r="F26" s="150">
        <f t="shared" si="0"/>
        <v>5124462</v>
      </c>
      <c r="G26" s="154">
        <f t="shared" si="2"/>
        <v>0</v>
      </c>
      <c r="H26" s="151">
        <f t="shared" si="1"/>
        <v>0</v>
      </c>
      <c r="K26" s="108"/>
    </row>
    <row r="27" spans="1:11">
      <c r="A27" s="108" t="s">
        <v>219</v>
      </c>
      <c r="B27" s="147" t="s">
        <v>202</v>
      </c>
      <c r="C27" s="148"/>
      <c r="D27" s="148"/>
      <c r="E27" s="149">
        <v>13180</v>
      </c>
      <c r="F27" s="150">
        <f t="shared" si="0"/>
        <v>79080</v>
      </c>
      <c r="G27" s="154">
        <f t="shared" si="2"/>
        <v>0</v>
      </c>
      <c r="H27" s="151">
        <f t="shared" si="1"/>
        <v>0</v>
      </c>
      <c r="K27" s="108"/>
    </row>
    <row r="28" spans="1:11">
      <c r="A28" s="108" t="s">
        <v>220</v>
      </c>
      <c r="B28" s="140" t="s">
        <v>193</v>
      </c>
      <c r="C28" s="143">
        <v>3480</v>
      </c>
      <c r="D28" s="143"/>
      <c r="E28" s="142">
        <v>51402</v>
      </c>
      <c r="F28" s="107">
        <f t="shared" si="0"/>
        <v>308412</v>
      </c>
      <c r="G28" s="153">
        <f t="shared" si="2"/>
        <v>0</v>
      </c>
      <c r="H28" s="106">
        <f t="shared" si="1"/>
        <v>0</v>
      </c>
      <c r="K28" s="110"/>
    </row>
    <row r="29" spans="1:11">
      <c r="A29" s="108" t="s">
        <v>221</v>
      </c>
      <c r="B29" s="147" t="s">
        <v>202</v>
      </c>
      <c r="C29" s="148">
        <v>0</v>
      </c>
      <c r="D29" s="148">
        <v>0</v>
      </c>
      <c r="E29" s="149">
        <v>22836</v>
      </c>
      <c r="F29" s="150">
        <f t="shared" si="0"/>
        <v>137016</v>
      </c>
      <c r="G29" s="154">
        <f t="shared" si="2"/>
        <v>0</v>
      </c>
      <c r="H29" s="151">
        <f t="shared" si="1"/>
        <v>0</v>
      </c>
      <c r="K29" s="108"/>
    </row>
    <row r="30" spans="1:11">
      <c r="A30" s="108" t="s">
        <v>222</v>
      </c>
      <c r="B30" s="140" t="s">
        <v>193</v>
      </c>
      <c r="C30" s="143">
        <v>1282</v>
      </c>
      <c r="D30" s="143"/>
      <c r="E30" s="142">
        <v>217606</v>
      </c>
      <c r="F30" s="107">
        <f t="shared" si="0"/>
        <v>1305636</v>
      </c>
      <c r="G30" s="153">
        <f t="shared" si="2"/>
        <v>0</v>
      </c>
      <c r="H30" s="106">
        <f t="shared" si="1"/>
        <v>0</v>
      </c>
      <c r="K30" s="110"/>
    </row>
    <row r="31" spans="1:11">
      <c r="A31" s="108" t="s">
        <v>223</v>
      </c>
      <c r="B31" s="147" t="s">
        <v>202</v>
      </c>
      <c r="C31" s="148"/>
      <c r="D31" s="148"/>
      <c r="E31" s="149">
        <v>108937</v>
      </c>
      <c r="F31" s="150">
        <f t="shared" si="0"/>
        <v>653622</v>
      </c>
      <c r="G31" s="154">
        <f t="shared" si="2"/>
        <v>0</v>
      </c>
      <c r="H31" s="151">
        <f t="shared" si="1"/>
        <v>0</v>
      </c>
      <c r="K31" s="108"/>
    </row>
    <row r="32" spans="1:11">
      <c r="A32" s="108" t="s">
        <v>224</v>
      </c>
      <c r="B32" s="147" t="s">
        <v>202</v>
      </c>
      <c r="C32" s="148"/>
      <c r="D32" s="148"/>
      <c r="E32" s="149">
        <v>14052</v>
      </c>
      <c r="F32" s="150">
        <f t="shared" si="0"/>
        <v>84312</v>
      </c>
      <c r="G32" s="154">
        <f t="shared" si="2"/>
        <v>0</v>
      </c>
      <c r="H32" s="151">
        <f t="shared" si="1"/>
        <v>0</v>
      </c>
      <c r="K32" s="108"/>
    </row>
    <row r="33" spans="1:11">
      <c r="A33" s="108" t="s">
        <v>225</v>
      </c>
      <c r="B33" s="140" t="s">
        <v>193</v>
      </c>
      <c r="C33" s="143">
        <v>990</v>
      </c>
      <c r="D33" s="143">
        <v>990</v>
      </c>
      <c r="E33" s="142">
        <v>22786</v>
      </c>
      <c r="F33" s="107">
        <f t="shared" si="0"/>
        <v>136716</v>
      </c>
      <c r="G33" s="153">
        <f t="shared" si="2"/>
        <v>7.2412885104888971E-3</v>
      </c>
      <c r="H33" s="106">
        <f t="shared" si="1"/>
        <v>0</v>
      </c>
      <c r="K33" s="108"/>
    </row>
    <row r="34" spans="1:11">
      <c r="A34" s="110" t="s">
        <v>226</v>
      </c>
      <c r="B34" s="140" t="s">
        <v>193</v>
      </c>
      <c r="C34" s="143">
        <v>40738</v>
      </c>
      <c r="D34" s="143">
        <v>40738</v>
      </c>
      <c r="E34" s="142">
        <v>95091</v>
      </c>
      <c r="F34" s="107">
        <f t="shared" si="0"/>
        <v>570546</v>
      </c>
      <c r="G34" s="153">
        <f t="shared" si="2"/>
        <v>7.1401780049286129E-2</v>
      </c>
      <c r="H34" s="106">
        <f t="shared" si="1"/>
        <v>3</v>
      </c>
      <c r="K34" s="110"/>
    </row>
    <row r="35" spans="1:11">
      <c r="A35" s="108" t="s">
        <v>227</v>
      </c>
      <c r="B35" s="147" t="s">
        <v>202</v>
      </c>
      <c r="C35" s="148">
        <v>0</v>
      </c>
      <c r="D35" s="148">
        <v>0</v>
      </c>
      <c r="E35" s="149">
        <v>28646</v>
      </c>
      <c r="F35" s="150">
        <f t="shared" si="0"/>
        <v>171876</v>
      </c>
      <c r="G35" s="154">
        <f t="shared" si="2"/>
        <v>0</v>
      </c>
      <c r="H35" s="151">
        <f t="shared" si="1"/>
        <v>0</v>
      </c>
      <c r="K35" s="108"/>
    </row>
    <row r="36" spans="1:11">
      <c r="A36" s="108" t="s">
        <v>228</v>
      </c>
      <c r="B36" s="140" t="s">
        <v>193</v>
      </c>
      <c r="C36" s="143">
        <v>6375</v>
      </c>
      <c r="D36" s="152">
        <v>0</v>
      </c>
      <c r="E36" s="142">
        <v>93252</v>
      </c>
      <c r="F36" s="107">
        <f t="shared" si="0"/>
        <v>559512</v>
      </c>
      <c r="G36" s="153">
        <f t="shared" si="2"/>
        <v>0</v>
      </c>
      <c r="H36" s="106">
        <f t="shared" si="1"/>
        <v>0</v>
      </c>
      <c r="K36" s="110"/>
    </row>
    <row r="37" spans="1:11">
      <c r="A37" s="108" t="s">
        <v>229</v>
      </c>
      <c r="B37" s="140" t="s">
        <v>193</v>
      </c>
      <c r="C37" s="143">
        <v>220</v>
      </c>
      <c r="D37" s="143">
        <v>0</v>
      </c>
      <c r="E37" s="142">
        <v>7466</v>
      </c>
      <c r="F37" s="107">
        <f t="shared" si="0"/>
        <v>44796</v>
      </c>
      <c r="G37" s="153">
        <f t="shared" si="2"/>
        <v>0</v>
      </c>
      <c r="H37" s="106">
        <f t="shared" si="1"/>
        <v>0</v>
      </c>
      <c r="K37" s="108"/>
    </row>
    <row r="38" spans="1:11">
      <c r="A38" s="108" t="s">
        <v>230</v>
      </c>
      <c r="B38" s="140" t="s">
        <v>193</v>
      </c>
      <c r="C38" s="143">
        <v>19800</v>
      </c>
      <c r="D38" s="143"/>
      <c r="E38" s="142">
        <v>206374</v>
      </c>
      <c r="F38" s="107">
        <f t="shared" si="0"/>
        <v>1238244</v>
      </c>
      <c r="G38" s="153">
        <f t="shared" si="2"/>
        <v>0</v>
      </c>
      <c r="H38" s="106">
        <f t="shared" si="1"/>
        <v>0</v>
      </c>
      <c r="K38" s="110"/>
    </row>
    <row r="39" spans="1:11">
      <c r="A39" s="108" t="s">
        <v>231</v>
      </c>
      <c r="B39" s="147" t="s">
        <v>202</v>
      </c>
      <c r="C39" s="148">
        <v>0</v>
      </c>
      <c r="D39" s="148"/>
      <c r="E39" s="149">
        <v>5265</v>
      </c>
      <c r="F39" s="150">
        <f t="shared" si="0"/>
        <v>31590</v>
      </c>
      <c r="G39" s="154">
        <f t="shared" si="2"/>
        <v>0</v>
      </c>
      <c r="H39" s="151">
        <f t="shared" si="1"/>
        <v>0</v>
      </c>
      <c r="K39" s="108"/>
    </row>
    <row r="40" spans="1:11">
      <c r="A40" s="108" t="s">
        <v>232</v>
      </c>
      <c r="B40" s="147" t="s">
        <v>202</v>
      </c>
      <c r="C40" s="159">
        <v>0</v>
      </c>
      <c r="D40" s="159"/>
      <c r="E40" s="149">
        <v>226212</v>
      </c>
      <c r="F40" s="150">
        <f t="shared" si="0"/>
        <v>1357272</v>
      </c>
      <c r="G40" s="154">
        <f t="shared" si="2"/>
        <v>0</v>
      </c>
      <c r="H40" s="151">
        <f t="shared" si="1"/>
        <v>0</v>
      </c>
      <c r="K40" s="108"/>
    </row>
    <row r="41" spans="1:11">
      <c r="A41" s="108" t="s">
        <v>233</v>
      </c>
      <c r="B41" s="147" t="s">
        <v>202</v>
      </c>
      <c r="C41" s="148">
        <v>0</v>
      </c>
      <c r="D41" s="148"/>
      <c r="E41" s="149">
        <v>36321</v>
      </c>
      <c r="F41" s="150">
        <f t="shared" si="0"/>
        <v>217926</v>
      </c>
      <c r="G41" s="154">
        <f t="shared" si="2"/>
        <v>0</v>
      </c>
      <c r="H41" s="151">
        <f t="shared" si="1"/>
        <v>0</v>
      </c>
      <c r="K41" s="108"/>
    </row>
    <row r="42" spans="1:11">
      <c r="A42" s="108" t="s">
        <v>234</v>
      </c>
      <c r="B42" s="147" t="s">
        <v>202</v>
      </c>
      <c r="C42" s="148">
        <v>0</v>
      </c>
      <c r="D42" s="148"/>
      <c r="E42" s="149">
        <v>127315</v>
      </c>
      <c r="F42" s="150">
        <f t="shared" si="0"/>
        <v>763890</v>
      </c>
      <c r="G42" s="154">
        <f t="shared" si="2"/>
        <v>0</v>
      </c>
      <c r="H42" s="151">
        <f t="shared" si="1"/>
        <v>0</v>
      </c>
      <c r="K42" s="108"/>
    </row>
    <row r="43" spans="1:11">
      <c r="A43" s="108" t="s">
        <v>235</v>
      </c>
      <c r="B43" s="140" t="s">
        <v>193</v>
      </c>
      <c r="C43" s="143">
        <v>320</v>
      </c>
      <c r="D43" s="143">
        <v>320</v>
      </c>
      <c r="E43" s="142">
        <v>17916</v>
      </c>
      <c r="F43" s="107">
        <f t="shared" si="0"/>
        <v>107496</v>
      </c>
      <c r="G43" s="153">
        <f t="shared" si="2"/>
        <v>2.9768549527424276E-3</v>
      </c>
      <c r="H43" s="106">
        <f t="shared" si="1"/>
        <v>0</v>
      </c>
      <c r="K43" s="108"/>
    </row>
    <row r="44" spans="1:11">
      <c r="A44" s="108" t="s">
        <v>236</v>
      </c>
      <c r="B44" s="140" t="s">
        <v>193</v>
      </c>
      <c r="C44" s="143">
        <v>6208</v>
      </c>
      <c r="D44" s="143">
        <v>6208</v>
      </c>
      <c r="E44" s="142">
        <v>168301</v>
      </c>
      <c r="F44" s="107">
        <f t="shared" si="0"/>
        <v>1009806</v>
      </c>
      <c r="G44" s="153">
        <f t="shared" si="2"/>
        <v>6.1477155017894526E-3</v>
      </c>
      <c r="H44" s="106">
        <f t="shared" si="1"/>
        <v>0</v>
      </c>
      <c r="K44" s="108"/>
    </row>
    <row r="45" spans="1:11">
      <c r="A45" s="108" t="s">
        <v>237</v>
      </c>
      <c r="B45" s="140" t="s">
        <v>193</v>
      </c>
      <c r="C45" s="143">
        <v>7452</v>
      </c>
      <c r="D45" s="143">
        <v>7452</v>
      </c>
      <c r="E45" s="142">
        <v>24567</v>
      </c>
      <c r="F45" s="107">
        <f t="shared" si="0"/>
        <v>147402</v>
      </c>
      <c r="G45" s="153">
        <f t="shared" si="2"/>
        <v>5.05556233972402E-2</v>
      </c>
      <c r="H45" s="106">
        <f t="shared" si="1"/>
        <v>3</v>
      </c>
      <c r="K45" s="108"/>
    </row>
    <row r="46" spans="1:11">
      <c r="A46" s="109" t="s">
        <v>238</v>
      </c>
      <c r="B46" s="141" t="s">
        <v>193</v>
      </c>
      <c r="C46" s="144">
        <v>11844</v>
      </c>
      <c r="D46" s="144">
        <v>11844</v>
      </c>
      <c r="E46" s="142">
        <v>26782</v>
      </c>
      <c r="F46" s="107">
        <f t="shared" si="0"/>
        <v>160692</v>
      </c>
      <c r="G46" s="153">
        <f t="shared" si="2"/>
        <v>7.3706220595922634E-2</v>
      </c>
      <c r="H46" s="106">
        <f t="shared" si="1"/>
        <v>3</v>
      </c>
      <c r="K46" s="109"/>
    </row>
    <row r="47" spans="1:11">
      <c r="A47" s="108" t="s">
        <v>239</v>
      </c>
      <c r="B47" s="140" t="s">
        <v>193</v>
      </c>
      <c r="C47" s="143">
        <v>6015</v>
      </c>
      <c r="D47" s="143">
        <v>6015</v>
      </c>
      <c r="E47" s="142">
        <v>15018</v>
      </c>
      <c r="F47" s="107">
        <f t="shared" si="0"/>
        <v>90108</v>
      </c>
      <c r="G47" s="153">
        <f t="shared" si="2"/>
        <v>6.6753229457983759E-2</v>
      </c>
      <c r="H47" s="106">
        <f t="shared" si="1"/>
        <v>3</v>
      </c>
      <c r="K47" s="108"/>
    </row>
    <row r="48" spans="1:11">
      <c r="A48" s="108" t="s">
        <v>240</v>
      </c>
      <c r="B48" s="140" t="s">
        <v>193</v>
      </c>
      <c r="C48" s="143">
        <v>21682</v>
      </c>
      <c r="D48" s="143">
        <v>0</v>
      </c>
      <c r="E48" s="142">
        <v>157296</v>
      </c>
      <c r="F48" s="107">
        <f t="shared" si="0"/>
        <v>943776</v>
      </c>
      <c r="G48" s="153">
        <f t="shared" si="2"/>
        <v>0</v>
      </c>
      <c r="H48" s="106">
        <f t="shared" si="1"/>
        <v>0</v>
      </c>
      <c r="K48" s="108"/>
    </row>
    <row r="49" spans="1:11">
      <c r="A49" s="108" t="s">
        <v>241</v>
      </c>
      <c r="B49" s="140" t="s">
        <v>193</v>
      </c>
      <c r="C49" s="143">
        <v>78130</v>
      </c>
      <c r="D49" s="143">
        <v>78130</v>
      </c>
      <c r="E49" s="142">
        <v>484918</v>
      </c>
      <c r="F49" s="107">
        <f t="shared" si="0"/>
        <v>2909508</v>
      </c>
      <c r="G49" s="153">
        <f t="shared" si="2"/>
        <v>2.685333740274988E-2</v>
      </c>
      <c r="H49" s="106">
        <f t="shared" si="1"/>
        <v>2</v>
      </c>
      <c r="K49" s="108"/>
    </row>
    <row r="50" spans="1:11">
      <c r="A50" s="108" t="s">
        <v>242</v>
      </c>
      <c r="B50" s="147" t="s">
        <v>202</v>
      </c>
      <c r="C50" s="148">
        <v>8000</v>
      </c>
      <c r="D50" s="148">
        <v>0</v>
      </c>
      <c r="E50" s="149">
        <v>181379</v>
      </c>
      <c r="F50" s="150">
        <f t="shared" si="0"/>
        <v>1088274</v>
      </c>
      <c r="G50" s="154">
        <f t="shared" si="2"/>
        <v>0</v>
      </c>
      <c r="H50" s="151">
        <f t="shared" si="1"/>
        <v>0</v>
      </c>
      <c r="K50" s="110"/>
    </row>
    <row r="51" spans="1:11">
      <c r="A51" s="108" t="s">
        <v>243</v>
      </c>
      <c r="B51" s="140" t="s">
        <v>193</v>
      </c>
      <c r="C51" s="143">
        <v>123229</v>
      </c>
      <c r="D51" s="152">
        <v>0</v>
      </c>
      <c r="E51" s="142">
        <v>795411</v>
      </c>
      <c r="F51" s="107">
        <f t="shared" si="0"/>
        <v>4772466</v>
      </c>
      <c r="G51" s="153">
        <f t="shared" si="2"/>
        <v>0</v>
      </c>
      <c r="H51" s="106">
        <f t="shared" si="1"/>
        <v>0</v>
      </c>
      <c r="K51" s="110"/>
    </row>
    <row r="52" spans="1:11">
      <c r="A52" s="108" t="s">
        <v>244</v>
      </c>
      <c r="B52" s="140" t="s">
        <v>193</v>
      </c>
      <c r="C52" s="143">
        <v>2860</v>
      </c>
      <c r="D52" s="152">
        <v>0</v>
      </c>
      <c r="E52" s="142">
        <v>46011</v>
      </c>
      <c r="F52" s="107">
        <f t="shared" si="0"/>
        <v>276066</v>
      </c>
      <c r="G52" s="153">
        <f t="shared" si="2"/>
        <v>0</v>
      </c>
      <c r="H52" s="106">
        <f t="shared" si="1"/>
        <v>0</v>
      </c>
      <c r="K52" s="110"/>
    </row>
    <row r="53" spans="1:11">
      <c r="A53" s="108" t="s">
        <v>245</v>
      </c>
      <c r="B53" s="140" t="s">
        <v>193</v>
      </c>
      <c r="C53" s="143">
        <v>5833</v>
      </c>
      <c r="D53" s="143">
        <v>5833</v>
      </c>
      <c r="E53" s="142">
        <v>40942</v>
      </c>
      <c r="F53" s="107">
        <f t="shared" si="0"/>
        <v>245652</v>
      </c>
      <c r="G53" s="153">
        <f t="shared" si="2"/>
        <v>2.3744972562812435E-2</v>
      </c>
      <c r="H53" s="106">
        <f t="shared" si="1"/>
        <v>2</v>
      </c>
      <c r="K53" s="108"/>
    </row>
    <row r="54" spans="1:11">
      <c r="A54" s="108" t="s">
        <v>246</v>
      </c>
      <c r="B54" s="140" t="s">
        <v>193</v>
      </c>
      <c r="C54" s="143">
        <v>157807</v>
      </c>
      <c r="D54" s="143">
        <v>0</v>
      </c>
      <c r="E54" s="142">
        <v>36797</v>
      </c>
      <c r="F54" s="107">
        <f t="shared" si="0"/>
        <v>220782</v>
      </c>
      <c r="G54" s="153">
        <f t="shared" si="2"/>
        <v>0</v>
      </c>
      <c r="H54" s="106">
        <f t="shared" si="1"/>
        <v>0</v>
      </c>
      <c r="K54" s="108"/>
    </row>
    <row r="55" spans="1:11">
      <c r="A55" s="108" t="s">
        <v>247</v>
      </c>
      <c r="B55" s="140" t="s">
        <v>193</v>
      </c>
      <c r="C55" s="143">
        <v>3600</v>
      </c>
      <c r="D55" s="143">
        <v>3600</v>
      </c>
      <c r="E55" s="142">
        <v>26253</v>
      </c>
      <c r="F55" s="107">
        <f t="shared" si="0"/>
        <v>157518</v>
      </c>
      <c r="G55" s="153">
        <f t="shared" si="2"/>
        <v>2.2854530910753058E-2</v>
      </c>
      <c r="H55" s="106">
        <f t="shared" si="1"/>
        <v>2</v>
      </c>
      <c r="K55" s="108"/>
    </row>
    <row r="56" spans="1:11">
      <c r="A56" s="108" t="s">
        <v>248</v>
      </c>
      <c r="B56" s="140" t="s">
        <v>193</v>
      </c>
      <c r="C56" s="143">
        <v>4452</v>
      </c>
      <c r="D56" s="143">
        <v>3862</v>
      </c>
      <c r="E56" s="142">
        <v>294813</v>
      </c>
      <c r="F56" s="107">
        <f t="shared" si="0"/>
        <v>1768878</v>
      </c>
      <c r="G56" s="153">
        <f t="shared" si="2"/>
        <v>2.1833048972286387E-3</v>
      </c>
      <c r="H56" s="106">
        <f t="shared" si="1"/>
        <v>0</v>
      </c>
      <c r="K56" s="108"/>
    </row>
    <row r="57" spans="1:11">
      <c r="A57" s="108" t="s">
        <v>249</v>
      </c>
      <c r="B57" s="140" t="s">
        <v>193</v>
      </c>
      <c r="C57" s="143">
        <v>5428</v>
      </c>
      <c r="D57" s="143">
        <v>5428</v>
      </c>
      <c r="E57" s="142">
        <v>22679</v>
      </c>
      <c r="F57" s="107">
        <f t="shared" si="0"/>
        <v>136074</v>
      </c>
      <c r="G57" s="153">
        <f t="shared" si="2"/>
        <v>3.9890059820391843E-2</v>
      </c>
      <c r="H57" s="106">
        <f t="shared" si="1"/>
        <v>3</v>
      </c>
      <c r="K57" s="108"/>
    </row>
    <row r="58" spans="1:11">
      <c r="A58" s="108" t="s">
        <v>250</v>
      </c>
      <c r="B58" s="140" t="s">
        <v>193</v>
      </c>
      <c r="C58" s="143">
        <v>6457</v>
      </c>
      <c r="D58" s="152">
        <v>0</v>
      </c>
      <c r="E58" s="142">
        <v>25992</v>
      </c>
      <c r="F58" s="107">
        <f t="shared" si="0"/>
        <v>155952</v>
      </c>
      <c r="G58" s="153">
        <f t="shared" si="2"/>
        <v>0</v>
      </c>
      <c r="H58" s="106">
        <f t="shared" si="1"/>
        <v>0</v>
      </c>
      <c r="K58" s="110"/>
    </row>
    <row r="59" spans="1:11">
      <c r="A59" s="108" t="s">
        <v>251</v>
      </c>
      <c r="B59" s="140" t="s">
        <v>193</v>
      </c>
      <c r="C59" s="143">
        <v>1125</v>
      </c>
      <c r="D59" s="152">
        <v>0</v>
      </c>
      <c r="E59" s="142">
        <v>17706</v>
      </c>
      <c r="F59" s="107">
        <f t="shared" si="0"/>
        <v>106236</v>
      </c>
      <c r="G59" s="153">
        <f t="shared" si="2"/>
        <v>0</v>
      </c>
      <c r="H59" s="106">
        <f t="shared" si="1"/>
        <v>0</v>
      </c>
      <c r="K59" s="110"/>
    </row>
    <row r="60" spans="1:11">
      <c r="A60" s="108" t="s">
        <v>252</v>
      </c>
      <c r="B60" s="147" t="s">
        <v>202</v>
      </c>
      <c r="C60" s="148"/>
      <c r="D60" s="148"/>
      <c r="E60" s="149">
        <v>16534</v>
      </c>
      <c r="F60" s="150">
        <f t="shared" si="0"/>
        <v>99204</v>
      </c>
      <c r="G60" s="154">
        <f t="shared" si="2"/>
        <v>0</v>
      </c>
      <c r="H60" s="151">
        <f t="shared" si="1"/>
        <v>0</v>
      </c>
      <c r="K60" s="108"/>
    </row>
    <row r="61" spans="1:11">
      <c r="A61" s="108" t="s">
        <v>253</v>
      </c>
      <c r="B61" s="140" t="s">
        <v>193</v>
      </c>
      <c r="C61" s="143">
        <v>1074</v>
      </c>
      <c r="D61" s="143">
        <v>0</v>
      </c>
      <c r="E61" s="142">
        <v>12708</v>
      </c>
      <c r="F61" s="107">
        <f t="shared" si="0"/>
        <v>76248</v>
      </c>
      <c r="G61" s="153">
        <f t="shared" si="2"/>
        <v>0</v>
      </c>
      <c r="H61" s="106">
        <f t="shared" si="1"/>
        <v>0</v>
      </c>
      <c r="K61" s="108"/>
    </row>
    <row r="62" spans="1:11">
      <c r="A62" s="108" t="s">
        <v>254</v>
      </c>
      <c r="B62" s="140" t="s">
        <v>193</v>
      </c>
      <c r="C62" s="143">
        <v>10902</v>
      </c>
      <c r="D62" s="143">
        <v>0</v>
      </c>
      <c r="E62" s="142">
        <v>137760</v>
      </c>
      <c r="F62" s="107">
        <f t="shared" si="0"/>
        <v>826560</v>
      </c>
      <c r="G62" s="153">
        <f t="shared" si="2"/>
        <v>0</v>
      </c>
      <c r="H62" s="106">
        <f t="shared" si="1"/>
        <v>0</v>
      </c>
      <c r="K62" s="108"/>
    </row>
    <row r="63" spans="1:11">
      <c r="A63" s="108" t="s">
        <v>255</v>
      </c>
      <c r="B63" s="140" t="s">
        <v>193</v>
      </c>
      <c r="C63" s="143">
        <v>4190</v>
      </c>
      <c r="D63" s="143">
        <v>230</v>
      </c>
      <c r="E63" s="142">
        <v>20189</v>
      </c>
      <c r="F63" s="107">
        <f t="shared" si="0"/>
        <v>121134</v>
      </c>
      <c r="G63" s="153">
        <f t="shared" si="2"/>
        <v>1.8987237274423366E-3</v>
      </c>
      <c r="H63" s="106">
        <f t="shared" si="1"/>
        <v>0</v>
      </c>
      <c r="K63" s="110"/>
    </row>
    <row r="64" spans="1:11">
      <c r="A64" s="108" t="s">
        <v>256</v>
      </c>
      <c r="B64" s="140" t="s">
        <v>193</v>
      </c>
      <c r="C64" s="143">
        <v>1750</v>
      </c>
      <c r="D64" s="143">
        <v>0</v>
      </c>
      <c r="E64" s="142">
        <v>119548</v>
      </c>
      <c r="F64" s="107">
        <f t="shared" si="0"/>
        <v>717288</v>
      </c>
      <c r="G64" s="153">
        <f t="shared" si="2"/>
        <v>0</v>
      </c>
      <c r="H64" s="106">
        <f t="shared" si="1"/>
        <v>0</v>
      </c>
      <c r="K64" s="108"/>
    </row>
    <row r="65" spans="1:11">
      <c r="A65" s="108" t="s">
        <v>257</v>
      </c>
      <c r="B65" s="140" t="s">
        <v>193</v>
      </c>
      <c r="C65" s="143">
        <v>300</v>
      </c>
      <c r="D65" s="143">
        <v>0</v>
      </c>
      <c r="E65" s="142">
        <v>55004</v>
      </c>
      <c r="F65" s="107">
        <f t="shared" si="0"/>
        <v>330024</v>
      </c>
      <c r="G65" s="153">
        <f t="shared" si="2"/>
        <v>0</v>
      </c>
      <c r="H65" s="106">
        <f t="shared" si="1"/>
        <v>0</v>
      </c>
      <c r="K65" s="108"/>
    </row>
    <row r="66" spans="1:11">
      <c r="A66" s="108" t="s">
        <v>258</v>
      </c>
      <c r="B66" s="140" t="s">
        <v>193</v>
      </c>
      <c r="C66" s="143">
        <v>1835</v>
      </c>
      <c r="D66" s="143">
        <v>1835</v>
      </c>
      <c r="E66" s="142">
        <v>17368</v>
      </c>
      <c r="F66" s="107">
        <f t="shared" ref="F66:F93" si="3">E66*0.5*12</f>
        <v>104208</v>
      </c>
      <c r="G66" s="153">
        <f t="shared" si="2"/>
        <v>1.7609012743743283E-2</v>
      </c>
      <c r="H66" s="106">
        <f t="shared" ref="H66:H93" si="4">IF(G66&gt;0.01,IF(G66&gt;0.02,IF(G66&gt;0.03,3,2),1),0)</f>
        <v>1</v>
      </c>
      <c r="K66" s="108"/>
    </row>
    <row r="67" spans="1:11">
      <c r="A67" s="108" t="s">
        <v>259</v>
      </c>
      <c r="B67" s="140" t="s">
        <v>193</v>
      </c>
      <c r="C67" s="143">
        <v>3500</v>
      </c>
      <c r="D67" s="143">
        <v>0</v>
      </c>
      <c r="E67" s="142">
        <v>8539</v>
      </c>
      <c r="F67" s="107">
        <f t="shared" si="3"/>
        <v>51234</v>
      </c>
      <c r="G67" s="153">
        <f t="shared" si="2"/>
        <v>0</v>
      </c>
      <c r="H67" s="106">
        <f t="shared" si="4"/>
        <v>0</v>
      </c>
      <c r="K67" s="108"/>
    </row>
    <row r="68" spans="1:11">
      <c r="A68" s="108" t="s">
        <v>260</v>
      </c>
      <c r="B68" s="140" t="s">
        <v>193</v>
      </c>
      <c r="C68" s="143">
        <v>67327</v>
      </c>
      <c r="D68" s="143">
        <v>31027</v>
      </c>
      <c r="E68" s="142">
        <v>105413</v>
      </c>
      <c r="F68" s="107">
        <f t="shared" si="3"/>
        <v>632478</v>
      </c>
      <c r="G68" s="153">
        <f t="shared" ref="G68:G93" si="5">D68/F68</f>
        <v>4.9056251758954464E-2</v>
      </c>
      <c r="H68" s="106">
        <f t="shared" si="4"/>
        <v>3</v>
      </c>
      <c r="K68" s="108"/>
    </row>
    <row r="69" spans="1:11">
      <c r="A69" s="108" t="s">
        <v>261</v>
      </c>
      <c r="B69" s="147" t="s">
        <v>202</v>
      </c>
      <c r="C69" s="148">
        <v>0</v>
      </c>
      <c r="D69" s="148">
        <v>0</v>
      </c>
      <c r="E69" s="149">
        <v>6283486</v>
      </c>
      <c r="F69" s="150">
        <f t="shared" si="3"/>
        <v>37700916</v>
      </c>
      <c r="G69" s="154">
        <f t="shared" si="5"/>
        <v>0</v>
      </c>
      <c r="H69" s="151">
        <f t="shared" si="4"/>
        <v>0</v>
      </c>
      <c r="K69" s="108"/>
    </row>
    <row r="70" spans="1:11">
      <c r="A70" s="108" t="s">
        <v>262</v>
      </c>
      <c r="B70" s="140" t="s">
        <v>193</v>
      </c>
      <c r="C70" s="143">
        <v>0</v>
      </c>
      <c r="D70" s="143">
        <v>0</v>
      </c>
      <c r="E70" s="142">
        <v>10288</v>
      </c>
      <c r="F70" s="107">
        <f t="shared" si="3"/>
        <v>61728</v>
      </c>
      <c r="G70" s="153">
        <f t="shared" si="5"/>
        <v>0</v>
      </c>
      <c r="H70" s="106">
        <f t="shared" si="4"/>
        <v>0</v>
      </c>
      <c r="K70" s="108"/>
    </row>
    <row r="71" spans="1:11">
      <c r="A71" s="108" t="s">
        <v>263</v>
      </c>
      <c r="B71" s="140" t="s">
        <v>193</v>
      </c>
      <c r="C71" s="143">
        <v>20023</v>
      </c>
      <c r="D71" s="143">
        <v>20023</v>
      </c>
      <c r="E71" s="142">
        <v>40442</v>
      </c>
      <c r="F71" s="107">
        <f t="shared" si="3"/>
        <v>242652</v>
      </c>
      <c r="G71" s="153">
        <f t="shared" si="5"/>
        <v>8.2517349949722235E-2</v>
      </c>
      <c r="H71" s="106">
        <f t="shared" si="4"/>
        <v>3</v>
      </c>
      <c r="K71" s="108"/>
    </row>
    <row r="72" spans="1:11">
      <c r="A72" s="108" t="s">
        <v>264</v>
      </c>
      <c r="B72" s="140" t="s">
        <v>193</v>
      </c>
      <c r="C72" s="143">
        <v>0</v>
      </c>
      <c r="D72" s="143">
        <v>0</v>
      </c>
      <c r="E72" s="142">
        <v>37437</v>
      </c>
      <c r="F72" s="107">
        <f t="shared" si="3"/>
        <v>224622</v>
      </c>
      <c r="G72" s="153">
        <f t="shared" si="5"/>
        <v>0</v>
      </c>
      <c r="H72" s="106">
        <f t="shared" si="4"/>
        <v>0</v>
      </c>
      <c r="K72" s="108"/>
    </row>
    <row r="73" spans="1:11">
      <c r="A73" s="108" t="s">
        <v>265</v>
      </c>
      <c r="B73" s="140" t="s">
        <v>193</v>
      </c>
      <c r="C73" s="143">
        <v>0</v>
      </c>
      <c r="D73" s="143">
        <v>0</v>
      </c>
      <c r="E73" s="142">
        <v>41195</v>
      </c>
      <c r="F73" s="107">
        <f t="shared" si="3"/>
        <v>247170</v>
      </c>
      <c r="G73" s="153">
        <f t="shared" si="5"/>
        <v>0</v>
      </c>
      <c r="H73" s="106">
        <f t="shared" si="4"/>
        <v>0</v>
      </c>
      <c r="K73" s="108"/>
    </row>
    <row r="74" spans="1:11">
      <c r="A74" s="108" t="s">
        <v>266</v>
      </c>
      <c r="B74" s="140" t="s">
        <v>193</v>
      </c>
      <c r="C74" s="143">
        <v>0</v>
      </c>
      <c r="D74" s="143">
        <v>0</v>
      </c>
      <c r="E74" s="142">
        <v>997950</v>
      </c>
      <c r="F74" s="107">
        <f t="shared" si="3"/>
        <v>5987700</v>
      </c>
      <c r="G74" s="153">
        <f t="shared" si="5"/>
        <v>0</v>
      </c>
      <c r="H74" s="106">
        <f t="shared" si="4"/>
        <v>0</v>
      </c>
      <c r="K74" s="108"/>
    </row>
    <row r="75" spans="1:11">
      <c r="A75" s="108" t="s">
        <v>267</v>
      </c>
      <c r="B75" s="147" t="s">
        <v>202</v>
      </c>
      <c r="C75" s="148">
        <v>0</v>
      </c>
      <c r="D75" s="148">
        <v>0</v>
      </c>
      <c r="E75" s="149">
        <v>32601</v>
      </c>
      <c r="F75" s="150">
        <f t="shared" si="3"/>
        <v>195606</v>
      </c>
      <c r="G75" s="154">
        <f t="shared" si="5"/>
        <v>0</v>
      </c>
      <c r="H75" s="151">
        <f t="shared" si="4"/>
        <v>0</v>
      </c>
      <c r="K75" s="108"/>
    </row>
    <row r="76" spans="1:11">
      <c r="A76" s="108" t="s">
        <v>268</v>
      </c>
      <c r="B76" s="147" t="s">
        <v>202</v>
      </c>
      <c r="C76" s="148">
        <v>0</v>
      </c>
      <c r="D76" s="148">
        <v>0</v>
      </c>
      <c r="E76" s="149">
        <v>458403</v>
      </c>
      <c r="F76" s="150">
        <f t="shared" si="3"/>
        <v>2750418</v>
      </c>
      <c r="G76" s="154">
        <f t="shared" si="5"/>
        <v>0</v>
      </c>
      <c r="H76" s="151">
        <f t="shared" si="4"/>
        <v>0</v>
      </c>
      <c r="K76" s="108"/>
    </row>
    <row r="77" spans="1:11">
      <c r="A77" s="108" t="s">
        <v>269</v>
      </c>
      <c r="B77" s="140" t="s">
        <v>193</v>
      </c>
      <c r="C77" s="143">
        <v>4980</v>
      </c>
      <c r="D77" s="143">
        <v>4980</v>
      </c>
      <c r="E77" s="142">
        <v>6994</v>
      </c>
      <c r="F77" s="107">
        <f t="shared" si="3"/>
        <v>41964</v>
      </c>
      <c r="G77" s="153">
        <f t="shared" si="5"/>
        <v>0.11867314841292537</v>
      </c>
      <c r="H77" s="106">
        <f t="shared" si="4"/>
        <v>3</v>
      </c>
      <c r="K77" s="108"/>
    </row>
    <row r="78" spans="1:11">
      <c r="A78" s="108" t="s">
        <v>270</v>
      </c>
      <c r="B78" s="147" t="s">
        <v>202</v>
      </c>
      <c r="C78" s="148">
        <v>0</v>
      </c>
      <c r="D78" s="148">
        <v>0</v>
      </c>
      <c r="E78" s="149">
        <v>20186</v>
      </c>
      <c r="F78" s="150">
        <f t="shared" si="3"/>
        <v>121116</v>
      </c>
      <c r="G78" s="154">
        <f t="shared" si="5"/>
        <v>0</v>
      </c>
      <c r="H78" s="151">
        <f t="shared" si="4"/>
        <v>0</v>
      </c>
      <c r="K78" s="108"/>
    </row>
    <row r="79" spans="1:11">
      <c r="A79" s="108" t="s">
        <v>271</v>
      </c>
      <c r="B79" s="140" t="s">
        <v>193</v>
      </c>
      <c r="C79" s="143">
        <v>6594</v>
      </c>
      <c r="D79" s="143">
        <v>6594</v>
      </c>
      <c r="E79" s="142">
        <v>87706</v>
      </c>
      <c r="F79" s="107">
        <f t="shared" si="3"/>
        <v>526236</v>
      </c>
      <c r="G79" s="153">
        <f t="shared" si="5"/>
        <v>1.2530499623742959E-2</v>
      </c>
      <c r="H79" s="106">
        <f t="shared" si="4"/>
        <v>1</v>
      </c>
      <c r="K79" s="108"/>
    </row>
    <row r="80" spans="1:11">
      <c r="A80" s="108" t="s">
        <v>272</v>
      </c>
      <c r="B80" s="147" t="s">
        <v>202</v>
      </c>
      <c r="C80" s="148">
        <v>0</v>
      </c>
      <c r="D80" s="148">
        <v>0</v>
      </c>
      <c r="E80" s="149">
        <v>8874</v>
      </c>
      <c r="F80" s="150">
        <f t="shared" si="3"/>
        <v>53244</v>
      </c>
      <c r="G80" s="154">
        <f t="shared" si="5"/>
        <v>0</v>
      </c>
      <c r="H80" s="151">
        <f t="shared" si="4"/>
        <v>0</v>
      </c>
      <c r="K80" s="108"/>
    </row>
    <row r="81" spans="1:11">
      <c r="A81" s="108" t="s">
        <v>273</v>
      </c>
      <c r="B81" s="140" t="s">
        <v>193</v>
      </c>
      <c r="C81" s="143">
        <v>6524</v>
      </c>
      <c r="D81" s="143">
        <v>1162</v>
      </c>
      <c r="E81" s="142">
        <v>17498</v>
      </c>
      <c r="F81" s="107">
        <f t="shared" si="3"/>
        <v>104988</v>
      </c>
      <c r="G81" s="153">
        <f t="shared" si="5"/>
        <v>1.1067931573132168E-2</v>
      </c>
      <c r="H81" s="106">
        <f t="shared" si="4"/>
        <v>1</v>
      </c>
      <c r="K81" s="108"/>
    </row>
    <row r="82" spans="1:11">
      <c r="A82" s="108" t="s">
        <v>274</v>
      </c>
      <c r="B82" s="147" t="s">
        <v>202</v>
      </c>
      <c r="C82" s="148">
        <v>0</v>
      </c>
      <c r="D82" s="148">
        <v>0</v>
      </c>
      <c r="E82" s="149">
        <v>74085</v>
      </c>
      <c r="F82" s="150">
        <f t="shared" si="3"/>
        <v>444510</v>
      </c>
      <c r="G82" s="154">
        <f t="shared" si="5"/>
        <v>0</v>
      </c>
      <c r="H82" s="151">
        <f t="shared" si="4"/>
        <v>0</v>
      </c>
      <c r="K82" s="108"/>
    </row>
    <row r="83" spans="1:11">
      <c r="A83" s="108" t="s">
        <v>275</v>
      </c>
      <c r="B83" s="147" t="s">
        <v>202</v>
      </c>
      <c r="C83" s="148">
        <v>0</v>
      </c>
      <c r="D83" s="148">
        <v>0</v>
      </c>
      <c r="E83" s="149">
        <v>77495</v>
      </c>
      <c r="F83" s="150">
        <f t="shared" si="3"/>
        <v>464970</v>
      </c>
      <c r="G83" s="154">
        <f t="shared" si="5"/>
        <v>0</v>
      </c>
      <c r="H83" s="151">
        <f t="shared" si="4"/>
        <v>0</v>
      </c>
      <c r="K83" s="108"/>
    </row>
    <row r="84" spans="1:11">
      <c r="A84" s="108" t="s">
        <v>276</v>
      </c>
      <c r="B84" s="140" t="s">
        <v>193</v>
      </c>
      <c r="C84" s="143">
        <v>0</v>
      </c>
      <c r="D84" s="143">
        <v>0</v>
      </c>
      <c r="E84" s="142">
        <v>21294</v>
      </c>
      <c r="F84" s="107">
        <f t="shared" si="3"/>
        <v>127764</v>
      </c>
      <c r="G84" s="153">
        <f t="shared" si="5"/>
        <v>0</v>
      </c>
      <c r="H84" s="106">
        <f t="shared" si="4"/>
        <v>0</v>
      </c>
      <c r="K84" s="108"/>
    </row>
    <row r="85" spans="1:11">
      <c r="A85" s="108" t="s">
        <v>277</v>
      </c>
      <c r="B85" s="147" t="s">
        <v>202</v>
      </c>
      <c r="C85" s="148">
        <v>0</v>
      </c>
      <c r="D85" s="148">
        <v>0</v>
      </c>
      <c r="E85" s="149">
        <v>14850</v>
      </c>
      <c r="F85" s="150">
        <f t="shared" si="3"/>
        <v>89100</v>
      </c>
      <c r="G85" s="154">
        <f t="shared" si="5"/>
        <v>0</v>
      </c>
      <c r="H85" s="151">
        <f t="shared" si="4"/>
        <v>0</v>
      </c>
      <c r="K85" s="108"/>
    </row>
    <row r="86" spans="1:11">
      <c r="A86" s="108" t="s">
        <v>278</v>
      </c>
      <c r="B86" s="147" t="s">
        <v>202</v>
      </c>
      <c r="C86" s="148">
        <v>0</v>
      </c>
      <c r="D86" s="148">
        <v>0</v>
      </c>
      <c r="E86" s="149">
        <v>30482</v>
      </c>
      <c r="F86" s="150">
        <f t="shared" si="3"/>
        <v>182892</v>
      </c>
      <c r="G86" s="154">
        <f t="shared" si="5"/>
        <v>0</v>
      </c>
      <c r="H86" s="151">
        <f t="shared" si="4"/>
        <v>0</v>
      </c>
      <c r="K86" s="108"/>
    </row>
    <row r="87" spans="1:11">
      <c r="A87" s="108" t="s">
        <v>279</v>
      </c>
      <c r="B87" s="140" t="s">
        <v>193</v>
      </c>
      <c r="C87" s="143">
        <v>0</v>
      </c>
      <c r="D87" s="143">
        <v>0</v>
      </c>
      <c r="E87" s="142">
        <v>163356</v>
      </c>
      <c r="F87" s="107">
        <f t="shared" si="3"/>
        <v>980136</v>
      </c>
      <c r="G87" s="153">
        <f t="shared" si="5"/>
        <v>0</v>
      </c>
      <c r="H87" s="106">
        <f t="shared" si="4"/>
        <v>0</v>
      </c>
      <c r="K87" s="108"/>
    </row>
    <row r="88" spans="1:11">
      <c r="A88" s="108" t="s">
        <v>280</v>
      </c>
      <c r="B88" s="140" t="s">
        <v>193</v>
      </c>
      <c r="C88" s="143">
        <v>972</v>
      </c>
      <c r="D88" s="143">
        <v>0</v>
      </c>
      <c r="E88" s="142">
        <v>10235</v>
      </c>
      <c r="F88" s="107">
        <f t="shared" si="3"/>
        <v>61410</v>
      </c>
      <c r="G88" s="153">
        <f t="shared" si="5"/>
        <v>0</v>
      </c>
      <c r="H88" s="106">
        <f t="shared" si="4"/>
        <v>0</v>
      </c>
      <c r="K88" s="108"/>
    </row>
    <row r="89" spans="1:11">
      <c r="A89" s="108" t="s">
        <v>281</v>
      </c>
      <c r="B89" s="140" t="s">
        <v>193</v>
      </c>
      <c r="C89" s="143">
        <v>14100</v>
      </c>
      <c r="D89" s="143">
        <v>0</v>
      </c>
      <c r="E89" s="142">
        <v>77122</v>
      </c>
      <c r="F89" s="107">
        <f t="shared" si="3"/>
        <v>462732</v>
      </c>
      <c r="G89" s="153">
        <f t="shared" si="5"/>
        <v>0</v>
      </c>
      <c r="H89" s="106">
        <f t="shared" si="4"/>
        <v>0</v>
      </c>
      <c r="K89" s="108"/>
    </row>
    <row r="90" spans="1:11">
      <c r="A90" s="108" t="s">
        <v>282</v>
      </c>
      <c r="B90" s="147" t="s">
        <v>202</v>
      </c>
      <c r="C90" s="148">
        <v>0</v>
      </c>
      <c r="D90" s="148">
        <v>0</v>
      </c>
      <c r="E90" s="149">
        <v>71511</v>
      </c>
      <c r="F90" s="150">
        <f t="shared" si="3"/>
        <v>429066</v>
      </c>
      <c r="G90" s="154">
        <f t="shared" si="5"/>
        <v>0</v>
      </c>
      <c r="H90" s="151">
        <f t="shared" si="4"/>
        <v>0</v>
      </c>
      <c r="K90" s="108"/>
    </row>
    <row r="91" spans="1:11">
      <c r="A91" s="108" t="s">
        <v>283</v>
      </c>
      <c r="B91" s="147" t="s">
        <v>202</v>
      </c>
      <c r="C91" s="148"/>
      <c r="D91" s="148"/>
      <c r="E91" s="149">
        <v>9458</v>
      </c>
      <c r="F91" s="150">
        <f t="shared" si="3"/>
        <v>56748</v>
      </c>
      <c r="G91" s="154">
        <f t="shared" si="5"/>
        <v>0</v>
      </c>
      <c r="H91" s="151">
        <f t="shared" si="4"/>
        <v>0</v>
      </c>
      <c r="K91" s="108"/>
    </row>
    <row r="92" spans="1:11">
      <c r="A92" s="108" t="s">
        <v>284</v>
      </c>
      <c r="B92" s="140" t="s">
        <v>193</v>
      </c>
      <c r="C92" s="143">
        <v>17910</v>
      </c>
      <c r="D92" s="143">
        <v>6322</v>
      </c>
      <c r="E92" s="142">
        <v>34230</v>
      </c>
      <c r="F92" s="107">
        <f t="shared" si="3"/>
        <v>205380</v>
      </c>
      <c r="G92" s="153">
        <f t="shared" si="5"/>
        <v>3.0781965137793358E-2</v>
      </c>
      <c r="H92" s="106">
        <f t="shared" si="4"/>
        <v>3</v>
      </c>
      <c r="K92" s="108"/>
    </row>
    <row r="93" spans="1:11">
      <c r="A93" s="108" t="s">
        <v>285</v>
      </c>
      <c r="B93" s="140" t="s">
        <v>193</v>
      </c>
      <c r="C93" s="143">
        <v>171693</v>
      </c>
      <c r="D93" s="143">
        <v>171693</v>
      </c>
      <c r="E93" s="142">
        <v>257331</v>
      </c>
      <c r="F93" s="107">
        <f t="shared" si="3"/>
        <v>1543986</v>
      </c>
      <c r="G93" s="153">
        <f t="shared" si="5"/>
        <v>0.11120113783415135</v>
      </c>
      <c r="H93" s="106">
        <f t="shared" si="4"/>
        <v>3</v>
      </c>
      <c r="K93" s="108"/>
    </row>
    <row r="94" spans="1:11">
      <c r="C94" s="116">
        <f>SUM(C2:C93)</f>
        <v>1306308.94</v>
      </c>
      <c r="D94" s="104"/>
      <c r="E94" s="104"/>
      <c r="H94" s="117">
        <f>SUM(H2:H93)</f>
        <v>65</v>
      </c>
    </row>
    <row r="95" spans="1:11">
      <c r="A95" t="s">
        <v>286</v>
      </c>
      <c r="C95" s="105"/>
      <c r="D95" s="104"/>
    </row>
    <row r="96" spans="1:11">
      <c r="C96" s="105"/>
      <c r="D96" s="104"/>
      <c r="E96" s="104"/>
    </row>
    <row r="97" spans="3:4">
      <c r="C97" s="105"/>
      <c r="D97" s="104"/>
    </row>
  </sheetData>
  <conditionalFormatting sqref="B2:B97">
    <cfRule type="cellIs" dxfId="1" priority="1" operator="equal">
      <formula>"SIM"</formula>
    </cfRule>
    <cfRule type="cellIs" dxfId="0" priority="2" operator="equal">
      <formula>"NÃO"</formula>
    </cfRule>
  </conditionalFormatting>
  <printOptions horizontalCentered="1" verticalCentered="1"/>
  <pageMargins left="0.25" right="0.25" top="0.75" bottom="0.75" header="0.3" footer="0.3"/>
  <pageSetup paperSize="9" scale="102" orientation="portrait" r:id="rId1"/>
  <rowBreaks count="1" manualBreakCount="1">
    <brk id="6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8"/>
  <sheetViews>
    <sheetView zoomScale="110" zoomScaleNormal="110" workbookViewId="0">
      <selection activeCell="O2" sqref="O2:O6"/>
    </sheetView>
  </sheetViews>
  <sheetFormatPr defaultRowHeight="12.75"/>
  <cols>
    <col min="1" max="1" width="27" style="27" customWidth="1"/>
    <col min="2" max="2" width="2.42578125" style="27" customWidth="1"/>
    <col min="3" max="3" width="6" style="27" customWidth="1"/>
    <col min="4" max="4" width="9.5703125" style="27" customWidth="1"/>
    <col min="5" max="5" width="10.28515625" style="27" customWidth="1"/>
    <col min="6" max="6" width="9.140625" style="27"/>
    <col min="7" max="7" width="14.85546875" style="27" customWidth="1"/>
    <col min="8" max="8" width="8.28515625" style="27" customWidth="1"/>
    <col min="9" max="9" width="10.42578125" style="27" customWidth="1"/>
    <col min="10" max="10" width="13.28515625" style="27" customWidth="1"/>
    <col min="11" max="11" width="8.28515625" style="27" customWidth="1"/>
    <col min="12" max="12" width="9.140625" style="27"/>
    <col min="13" max="13" width="8.85546875" style="27" customWidth="1"/>
    <col min="14" max="14" width="8.140625" style="27" customWidth="1"/>
    <col min="15" max="15" width="2" style="27" customWidth="1"/>
    <col min="16" max="16" width="14.7109375" style="27" customWidth="1"/>
    <col min="17" max="17" width="12.85546875" style="27" customWidth="1"/>
    <col min="18" max="18" width="14.28515625" style="27" customWidth="1"/>
    <col min="19" max="19" width="15.140625" style="27" customWidth="1"/>
    <col min="20" max="20" width="25.42578125" style="27" customWidth="1"/>
    <col min="21" max="16384" width="9.140625" style="26"/>
  </cols>
  <sheetData>
    <row r="1" spans="1:22" ht="21.75" thickBot="1">
      <c r="A1" s="265" t="s">
        <v>177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7"/>
    </row>
    <row r="2" spans="1:22" s="1" customFormat="1" ht="24" customHeight="1">
      <c r="A2" s="251" t="s">
        <v>87</v>
      </c>
      <c r="B2" s="251"/>
      <c r="C2" s="254" t="s">
        <v>98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  <c r="O2" s="245"/>
      <c r="P2" s="271" t="s">
        <v>91</v>
      </c>
      <c r="Q2" s="271"/>
      <c r="R2" s="271"/>
      <c r="S2" s="272"/>
      <c r="T2" s="273" t="s">
        <v>109</v>
      </c>
    </row>
    <row r="3" spans="1:22" s="1" customFormat="1" ht="31.5" customHeight="1">
      <c r="A3" s="252"/>
      <c r="B3" s="252"/>
      <c r="C3" s="251"/>
      <c r="D3" s="264" t="s">
        <v>90</v>
      </c>
      <c r="E3" s="276" t="s">
        <v>115</v>
      </c>
      <c r="F3" s="276"/>
      <c r="G3" s="263" t="s">
        <v>96</v>
      </c>
      <c r="H3" s="264" t="s">
        <v>89</v>
      </c>
      <c r="I3" s="263" t="s">
        <v>113</v>
      </c>
      <c r="J3" s="263"/>
      <c r="K3" s="263"/>
      <c r="L3" s="263"/>
      <c r="M3" s="263"/>
      <c r="N3" s="263"/>
      <c r="O3" s="246"/>
      <c r="P3" s="263" t="s">
        <v>105</v>
      </c>
      <c r="Q3" s="264" t="s">
        <v>106</v>
      </c>
      <c r="R3" s="263" t="s">
        <v>107</v>
      </c>
      <c r="S3" s="263" t="s">
        <v>88</v>
      </c>
      <c r="T3" s="274"/>
    </row>
    <row r="4" spans="1:22" s="1" customFormat="1" ht="48.75" customHeight="1">
      <c r="A4" s="252"/>
      <c r="B4" s="252"/>
      <c r="C4" s="252"/>
      <c r="D4" s="264"/>
      <c r="E4" s="264" t="s">
        <v>95</v>
      </c>
      <c r="F4" s="264" t="s">
        <v>92</v>
      </c>
      <c r="G4" s="263"/>
      <c r="H4" s="264"/>
      <c r="I4" s="264" t="s">
        <v>108</v>
      </c>
      <c r="J4" s="263" t="s">
        <v>97</v>
      </c>
      <c r="K4" s="263" t="s">
        <v>100</v>
      </c>
      <c r="L4" s="263"/>
      <c r="M4" s="263"/>
      <c r="N4" s="263"/>
      <c r="O4" s="246"/>
      <c r="P4" s="263"/>
      <c r="Q4" s="264"/>
      <c r="R4" s="263"/>
      <c r="S4" s="263"/>
      <c r="T4" s="274"/>
    </row>
    <row r="5" spans="1:22" s="1" customFormat="1" ht="51">
      <c r="A5" s="253"/>
      <c r="B5" s="253"/>
      <c r="C5" s="253"/>
      <c r="D5" s="264"/>
      <c r="E5" s="264"/>
      <c r="F5" s="264"/>
      <c r="G5" s="263"/>
      <c r="H5" s="264"/>
      <c r="I5" s="264"/>
      <c r="J5" s="263"/>
      <c r="K5" s="34" t="s">
        <v>101</v>
      </c>
      <c r="L5" s="34" t="s">
        <v>102</v>
      </c>
      <c r="M5" s="34" t="s">
        <v>103</v>
      </c>
      <c r="N5" s="34" t="s">
        <v>104</v>
      </c>
      <c r="O5" s="246"/>
      <c r="P5" s="263"/>
      <c r="Q5" s="264"/>
      <c r="R5" s="263"/>
      <c r="S5" s="263"/>
      <c r="T5" s="275"/>
    </row>
    <row r="6" spans="1:22">
      <c r="A6" s="33" t="s">
        <v>176</v>
      </c>
      <c r="B6" s="33"/>
      <c r="C6" s="33"/>
      <c r="D6" s="33">
        <v>0</v>
      </c>
      <c r="E6" s="33">
        <v>2</v>
      </c>
      <c r="F6" s="33">
        <v>3</v>
      </c>
      <c r="G6" s="33">
        <v>7</v>
      </c>
      <c r="H6" s="33">
        <v>6</v>
      </c>
      <c r="I6" s="33">
        <v>2</v>
      </c>
      <c r="J6" s="33">
        <v>2</v>
      </c>
      <c r="K6" s="33">
        <v>2</v>
      </c>
      <c r="L6" s="33">
        <v>3</v>
      </c>
      <c r="M6" s="33">
        <v>4</v>
      </c>
      <c r="N6" s="33">
        <v>5</v>
      </c>
      <c r="O6" s="247"/>
      <c r="P6" s="33">
        <v>0</v>
      </c>
      <c r="Q6" s="33">
        <v>1</v>
      </c>
      <c r="R6" s="33">
        <v>2</v>
      </c>
      <c r="S6" s="33">
        <v>3</v>
      </c>
      <c r="T6" s="33">
        <v>1</v>
      </c>
    </row>
    <row r="8" spans="1:22" ht="33" customHeight="1" thickBot="1">
      <c r="A8" s="268" t="s">
        <v>175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70"/>
    </row>
    <row r="9" spans="1:22" s="1" customFormat="1" ht="24" customHeight="1">
      <c r="A9" s="257" t="s">
        <v>87</v>
      </c>
      <c r="B9" s="257"/>
      <c r="C9" s="260" t="s">
        <v>98</v>
      </c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2"/>
      <c r="O9" s="248"/>
      <c r="P9" s="220" t="s">
        <v>91</v>
      </c>
      <c r="Q9" s="221"/>
      <c r="R9" s="221"/>
      <c r="S9" s="222"/>
      <c r="T9" s="277" t="s">
        <v>109</v>
      </c>
    </row>
    <row r="10" spans="1:22" s="1" customFormat="1" ht="27" customHeight="1">
      <c r="A10" s="258"/>
      <c r="B10" s="258"/>
      <c r="C10" s="257"/>
      <c r="D10" s="231" t="s">
        <v>90</v>
      </c>
      <c r="E10" s="228" t="s">
        <v>115</v>
      </c>
      <c r="F10" s="228"/>
      <c r="G10" s="216" t="s">
        <v>96</v>
      </c>
      <c r="H10" s="231" t="s">
        <v>89</v>
      </c>
      <c r="I10" s="216" t="s">
        <v>113</v>
      </c>
      <c r="J10" s="216"/>
      <c r="K10" s="216"/>
      <c r="L10" s="216"/>
      <c r="M10" s="216"/>
      <c r="N10" s="234"/>
      <c r="O10" s="249"/>
      <c r="P10" s="235" t="s">
        <v>105</v>
      </c>
      <c r="Q10" s="210" t="s">
        <v>106</v>
      </c>
      <c r="R10" s="215" t="s">
        <v>107</v>
      </c>
      <c r="S10" s="224" t="s">
        <v>88</v>
      </c>
      <c r="T10" s="278"/>
    </row>
    <row r="11" spans="1:22" s="1" customFormat="1" ht="44.25" customHeight="1">
      <c r="A11" s="258"/>
      <c r="B11" s="258"/>
      <c r="C11" s="258"/>
      <c r="D11" s="231"/>
      <c r="E11" s="210" t="s">
        <v>95</v>
      </c>
      <c r="F11" s="210" t="s">
        <v>92</v>
      </c>
      <c r="G11" s="216"/>
      <c r="H11" s="231"/>
      <c r="I11" s="210" t="s">
        <v>108</v>
      </c>
      <c r="J11" s="215" t="s">
        <v>97</v>
      </c>
      <c r="K11" s="229" t="s">
        <v>100</v>
      </c>
      <c r="L11" s="229"/>
      <c r="M11" s="229"/>
      <c r="N11" s="230"/>
      <c r="O11" s="249"/>
      <c r="P11" s="235"/>
      <c r="Q11" s="210"/>
      <c r="R11" s="215"/>
      <c r="S11" s="224"/>
      <c r="T11" s="278"/>
    </row>
    <row r="12" spans="1:22" s="1" customFormat="1" ht="51">
      <c r="A12" s="259"/>
      <c r="B12" s="259"/>
      <c r="C12" s="259"/>
      <c r="D12" s="231"/>
      <c r="E12" s="210"/>
      <c r="F12" s="210"/>
      <c r="G12" s="216"/>
      <c r="H12" s="231"/>
      <c r="I12" s="210"/>
      <c r="J12" s="215"/>
      <c r="K12" s="5" t="s">
        <v>101</v>
      </c>
      <c r="L12" s="5" t="s">
        <v>102</v>
      </c>
      <c r="M12" s="5" t="s">
        <v>103</v>
      </c>
      <c r="N12" s="23" t="s">
        <v>104</v>
      </c>
      <c r="O12" s="249"/>
      <c r="P12" s="235"/>
      <c r="Q12" s="210"/>
      <c r="R12" s="215"/>
      <c r="S12" s="224"/>
      <c r="T12" s="279"/>
    </row>
    <row r="13" spans="1:22">
      <c r="A13" s="32" t="s">
        <v>0</v>
      </c>
      <c r="B13" s="32"/>
      <c r="C13" s="32"/>
      <c r="D13" s="31">
        <f>base_dados!D6*calculos!D6</f>
        <v>0</v>
      </c>
      <c r="E13" s="31">
        <f>base_dados!E6*calculos!E6</f>
        <v>0</v>
      </c>
      <c r="F13" s="31">
        <f>base_dados!F6*calculos!F6</f>
        <v>0</v>
      </c>
      <c r="G13" s="31">
        <f>base_dados!G6*calculos!G6</f>
        <v>0</v>
      </c>
      <c r="H13" s="31">
        <f>base_dados!H6*calculos!H6</f>
        <v>6</v>
      </c>
      <c r="I13" s="31">
        <f>base_dados!I6*calculos!I6</f>
        <v>0</v>
      </c>
      <c r="J13" s="31">
        <f>base_dados!J6*calculos!J6</f>
        <v>0</v>
      </c>
      <c r="K13" s="31">
        <f>base_dados!K6*calculos!K6</f>
        <v>2</v>
      </c>
      <c r="L13" s="31">
        <f>base_dados!L6*calculos!L6</f>
        <v>0</v>
      </c>
      <c r="M13" s="31">
        <f>base_dados!M6*calculos!M6</f>
        <v>0</v>
      </c>
      <c r="N13" s="31">
        <f>base_dados!N6*calculos!N6</f>
        <v>0</v>
      </c>
      <c r="O13" s="249"/>
      <c r="P13" s="31">
        <f>base_dados!P6*calculos!P6</f>
        <v>0</v>
      </c>
      <c r="Q13" s="31">
        <f>base_dados!Q6*calculos!Q6</f>
        <v>0</v>
      </c>
      <c r="R13" s="31">
        <f>base_dados!R6*calculos!R6</f>
        <v>0</v>
      </c>
      <c r="S13" s="31">
        <f>base_dados!S6*calculos!S6</f>
        <v>0</v>
      </c>
      <c r="T13" s="31">
        <f>base_dados!T6*calculos!T6</f>
        <v>0</v>
      </c>
      <c r="U13" s="30"/>
      <c r="V13" s="29"/>
    </row>
    <row r="14" spans="1:22">
      <c r="A14" s="32" t="s">
        <v>21</v>
      </c>
      <c r="B14" s="32"/>
      <c r="C14" s="32"/>
      <c r="D14" s="31">
        <f>base_dados!D7*calculos!D6</f>
        <v>0</v>
      </c>
      <c r="E14" s="31">
        <f>base_dados!E7*calculos!E6</f>
        <v>0</v>
      </c>
      <c r="F14" s="31">
        <f>base_dados!F7*calculos!F6</f>
        <v>0</v>
      </c>
      <c r="G14" s="31">
        <f>base_dados!G7*calculos!G6</f>
        <v>0</v>
      </c>
      <c r="H14" s="31">
        <f>base_dados!H7*calculos!H6</f>
        <v>6</v>
      </c>
      <c r="I14" s="31">
        <f>base_dados!I7*calculos!I6</f>
        <v>0</v>
      </c>
      <c r="J14" s="31">
        <f>base_dados!J7*calculos!J6</f>
        <v>0</v>
      </c>
      <c r="K14" s="31">
        <f>base_dados!K7*calculos!K6</f>
        <v>0</v>
      </c>
      <c r="L14" s="31">
        <f>base_dados!L7*calculos!L6</f>
        <v>0</v>
      </c>
      <c r="M14" s="31">
        <f>base_dados!M7*calculos!M6</f>
        <v>0</v>
      </c>
      <c r="N14" s="31">
        <f>base_dados!N7*calculos!N6</f>
        <v>0</v>
      </c>
      <c r="O14" s="249"/>
      <c r="P14" s="31">
        <f>base_dados!P7*calculos!P6</f>
        <v>0</v>
      </c>
      <c r="Q14" s="31">
        <f>base_dados!Q7*calculos!Q6</f>
        <v>0</v>
      </c>
      <c r="R14" s="31">
        <f>base_dados!R7*calculos!R6</f>
        <v>0</v>
      </c>
      <c r="S14" s="31">
        <f>base_dados!S7*calculos!S6</f>
        <v>0</v>
      </c>
      <c r="T14" s="31">
        <f>base_dados!T7*calculos!T6</f>
        <v>0</v>
      </c>
      <c r="U14" s="30"/>
      <c r="V14" s="29"/>
    </row>
    <row r="15" spans="1:22">
      <c r="A15" s="32" t="s">
        <v>22</v>
      </c>
      <c r="B15" s="32"/>
      <c r="C15" s="32"/>
      <c r="D15" s="31">
        <f>base_dados!D8*calculos!D6</f>
        <v>0</v>
      </c>
      <c r="E15" s="31">
        <f>base_dados!E8*calculos!E6</f>
        <v>0</v>
      </c>
      <c r="F15" s="31">
        <f>base_dados!F8*calculos!F6</f>
        <v>0</v>
      </c>
      <c r="G15" s="31">
        <f>base_dados!G8*calculos!G6</f>
        <v>0</v>
      </c>
      <c r="H15" s="31">
        <f>base_dados!H8*calculos!H6</f>
        <v>0</v>
      </c>
      <c r="I15" s="31">
        <f>base_dados!I8*calculos!I6</f>
        <v>0</v>
      </c>
      <c r="J15" s="31">
        <f>base_dados!J8*calculos!J6</f>
        <v>0</v>
      </c>
      <c r="K15" s="31">
        <f>base_dados!K8*calculos!K6</f>
        <v>0</v>
      </c>
      <c r="L15" s="31">
        <f>base_dados!L8*calculos!L6</f>
        <v>0</v>
      </c>
      <c r="M15" s="31">
        <f>base_dados!M8*calculos!M6</f>
        <v>0</v>
      </c>
      <c r="N15" s="31">
        <f>base_dados!N8*calculos!N6</f>
        <v>0</v>
      </c>
      <c r="O15" s="249"/>
      <c r="P15" s="31">
        <f>base_dados!P8*calculos!P6</f>
        <v>0</v>
      </c>
      <c r="Q15" s="31">
        <f>base_dados!Q8*calculos!Q6</f>
        <v>0</v>
      </c>
      <c r="R15" s="31">
        <f>base_dados!R8*calculos!R6</f>
        <v>0</v>
      </c>
      <c r="S15" s="31">
        <f>base_dados!S8*calculos!S6</f>
        <v>0</v>
      </c>
      <c r="T15" s="31">
        <f>base_dados!T8*calculos!T6</f>
        <v>0</v>
      </c>
      <c r="U15" s="30"/>
      <c r="V15" s="29"/>
    </row>
    <row r="16" spans="1:22">
      <c r="A16" s="32" t="s">
        <v>23</v>
      </c>
      <c r="B16" s="32"/>
      <c r="C16" s="32"/>
      <c r="D16" s="31">
        <f>base_dados!D9*calculos!D6</f>
        <v>0</v>
      </c>
      <c r="E16" s="31">
        <f>base_dados!E9*calculos!E6</f>
        <v>0</v>
      </c>
      <c r="F16" s="31">
        <f>base_dados!F9*calculos!F6</f>
        <v>0</v>
      </c>
      <c r="G16" s="31">
        <f>base_dados!G9*calculos!G6</f>
        <v>0</v>
      </c>
      <c r="H16" s="31">
        <f>base_dados!H9*calculos!H6</f>
        <v>0</v>
      </c>
      <c r="I16" s="31">
        <f>base_dados!I9*calculos!I6</f>
        <v>0</v>
      </c>
      <c r="J16" s="31">
        <f>base_dados!J9*calculos!J6</f>
        <v>0</v>
      </c>
      <c r="K16" s="31">
        <f>base_dados!K9*calculos!K6</f>
        <v>0</v>
      </c>
      <c r="L16" s="31">
        <f>base_dados!L9*calculos!L6</f>
        <v>0</v>
      </c>
      <c r="M16" s="31">
        <f>base_dados!M9*calculos!M6</f>
        <v>0</v>
      </c>
      <c r="N16" s="31">
        <f>base_dados!N9*calculos!N6</f>
        <v>0</v>
      </c>
      <c r="O16" s="249"/>
      <c r="P16" s="31">
        <f>base_dados!P9*calculos!P6</f>
        <v>0</v>
      </c>
      <c r="Q16" s="31">
        <f>base_dados!Q9*calculos!Q6</f>
        <v>0</v>
      </c>
      <c r="R16" s="31">
        <f>base_dados!R9*calculos!R6</f>
        <v>0</v>
      </c>
      <c r="S16" s="31">
        <f>base_dados!S9*calculos!S6</f>
        <v>0</v>
      </c>
      <c r="T16" s="31">
        <f>base_dados!T9*calculos!T6</f>
        <v>0</v>
      </c>
      <c r="U16" s="30"/>
      <c r="V16" s="29"/>
    </row>
    <row r="17" spans="1:22">
      <c r="A17" s="32" t="s">
        <v>65</v>
      </c>
      <c r="B17" s="32"/>
      <c r="C17" s="32"/>
      <c r="D17" s="31">
        <f>base_dados!D10*calculos!D6</f>
        <v>0</v>
      </c>
      <c r="E17" s="31">
        <f>base_dados!E10*calculos!E6</f>
        <v>0</v>
      </c>
      <c r="F17" s="31">
        <f>base_dados!F10*calculos!F6</f>
        <v>0</v>
      </c>
      <c r="G17" s="31">
        <f>base_dados!G10*calculos!G6</f>
        <v>0</v>
      </c>
      <c r="H17" s="31">
        <f>base_dados!H10*calculos!H6</f>
        <v>6</v>
      </c>
      <c r="I17" s="31">
        <f>base_dados!I10*calculos!I6</f>
        <v>0</v>
      </c>
      <c r="J17" s="31">
        <f>base_dados!J10*calculos!J6</f>
        <v>0</v>
      </c>
      <c r="K17" s="31">
        <f>base_dados!K10*calculos!K6</f>
        <v>0</v>
      </c>
      <c r="L17" s="31">
        <f>base_dados!L10*calculos!L6</f>
        <v>0</v>
      </c>
      <c r="M17" s="31">
        <f>base_dados!M10*calculos!M6</f>
        <v>0</v>
      </c>
      <c r="N17" s="31">
        <f>base_dados!N10*calculos!N6</f>
        <v>0</v>
      </c>
      <c r="O17" s="249"/>
      <c r="P17" s="31">
        <f>base_dados!P10*calculos!P6</f>
        <v>0</v>
      </c>
      <c r="Q17" s="31">
        <f>base_dados!Q10*calculos!Q6</f>
        <v>0</v>
      </c>
      <c r="R17" s="31">
        <f>base_dados!R10*calculos!R6</f>
        <v>0</v>
      </c>
      <c r="S17" s="31">
        <f>base_dados!S10*calculos!S6</f>
        <v>0</v>
      </c>
      <c r="T17" s="31">
        <f>base_dados!T10*calculos!T6</f>
        <v>0</v>
      </c>
      <c r="U17" s="30"/>
      <c r="V17" s="29"/>
    </row>
    <row r="18" spans="1:22">
      <c r="A18" s="32" t="s">
        <v>24</v>
      </c>
      <c r="B18" s="32"/>
      <c r="C18" s="32"/>
      <c r="D18" s="31">
        <f>base_dados!D11*calculos!D6</f>
        <v>0</v>
      </c>
      <c r="E18" s="31">
        <f>base_dados!E11*calculos!E6</f>
        <v>0</v>
      </c>
      <c r="F18" s="31">
        <f>base_dados!F11*calculos!F6</f>
        <v>0</v>
      </c>
      <c r="G18" s="31">
        <f>base_dados!G11*calculos!G6</f>
        <v>0</v>
      </c>
      <c r="H18" s="31">
        <f>base_dados!H11*calculos!H6</f>
        <v>6</v>
      </c>
      <c r="I18" s="31">
        <f>base_dados!I11*calculos!I6</f>
        <v>0</v>
      </c>
      <c r="J18" s="31">
        <f>base_dados!J11*calculos!J6</f>
        <v>0</v>
      </c>
      <c r="K18" s="31">
        <f>base_dados!K11*calculos!K6</f>
        <v>0</v>
      </c>
      <c r="L18" s="31">
        <f>base_dados!L11*calculos!L6</f>
        <v>0</v>
      </c>
      <c r="M18" s="31">
        <f>base_dados!M11*calculos!M6</f>
        <v>0</v>
      </c>
      <c r="N18" s="31">
        <f>base_dados!N11*calculos!N6</f>
        <v>0</v>
      </c>
      <c r="O18" s="249"/>
      <c r="P18" s="31">
        <f>base_dados!P11*calculos!P6</f>
        <v>0</v>
      </c>
      <c r="Q18" s="31">
        <f>base_dados!Q11*calculos!Q6</f>
        <v>0</v>
      </c>
      <c r="R18" s="31">
        <f>base_dados!R11*calculos!R6</f>
        <v>0</v>
      </c>
      <c r="S18" s="31">
        <f>base_dados!S11*calculos!S6</f>
        <v>0</v>
      </c>
      <c r="T18" s="31">
        <f>base_dados!T11*calculos!T6</f>
        <v>0</v>
      </c>
      <c r="U18" s="30"/>
      <c r="V18" s="29"/>
    </row>
    <row r="19" spans="1:22">
      <c r="A19" s="32" t="s">
        <v>1</v>
      </c>
      <c r="B19" s="32"/>
      <c r="C19" s="32"/>
      <c r="D19" s="31">
        <f>base_dados!D12*calculos!D6</f>
        <v>0</v>
      </c>
      <c r="E19" s="31">
        <f>base_dados!E12*calculos!E6</f>
        <v>0</v>
      </c>
      <c r="F19" s="31">
        <f>base_dados!F12*calculos!F6</f>
        <v>0</v>
      </c>
      <c r="G19" s="31">
        <f>base_dados!G12*calculos!G6</f>
        <v>0</v>
      </c>
      <c r="H19" s="31">
        <f>base_dados!H12*calculos!H6</f>
        <v>0</v>
      </c>
      <c r="I19" s="31">
        <f>base_dados!I12*calculos!I6</f>
        <v>0</v>
      </c>
      <c r="J19" s="31">
        <f>base_dados!J12*calculos!J6</f>
        <v>0</v>
      </c>
      <c r="K19" s="31">
        <f>base_dados!K12*calculos!K6</f>
        <v>0</v>
      </c>
      <c r="L19" s="31">
        <f>base_dados!L12*calculos!L6</f>
        <v>0</v>
      </c>
      <c r="M19" s="31">
        <f>base_dados!M12*calculos!M6</f>
        <v>0</v>
      </c>
      <c r="N19" s="31">
        <f>base_dados!N12*calculos!N6</f>
        <v>0</v>
      </c>
      <c r="O19" s="249"/>
      <c r="P19" s="31">
        <f>base_dados!P12*calculos!P6</f>
        <v>0</v>
      </c>
      <c r="Q19" s="31">
        <f>base_dados!Q12*calculos!Q6</f>
        <v>0</v>
      </c>
      <c r="R19" s="31">
        <f>base_dados!R12*calculos!R6</f>
        <v>0</v>
      </c>
      <c r="S19" s="31">
        <f>base_dados!S12*calculos!S6</f>
        <v>0</v>
      </c>
      <c r="T19" s="31">
        <f>base_dados!T12*calculos!T6</f>
        <v>1</v>
      </c>
      <c r="U19" s="30"/>
      <c r="V19" s="29"/>
    </row>
    <row r="20" spans="1:22">
      <c r="A20" s="32" t="s">
        <v>25</v>
      </c>
      <c r="B20" s="32"/>
      <c r="C20" s="32"/>
      <c r="D20" s="31">
        <f>base_dados!D13*calculos!D6</f>
        <v>0</v>
      </c>
      <c r="E20" s="31">
        <f>base_dados!E13*calculos!E6</f>
        <v>0</v>
      </c>
      <c r="F20" s="31">
        <f>base_dados!F13*calculos!F6</f>
        <v>0</v>
      </c>
      <c r="G20" s="31">
        <f>base_dados!G13*calculos!G6</f>
        <v>0</v>
      </c>
      <c r="H20" s="31">
        <f>base_dados!H13*calculos!H6</f>
        <v>0</v>
      </c>
      <c r="I20" s="31">
        <f>base_dados!I13*calculos!I6</f>
        <v>0</v>
      </c>
      <c r="J20" s="31">
        <f>base_dados!J13*calculos!J6</f>
        <v>0</v>
      </c>
      <c r="K20" s="31">
        <f>base_dados!K13*calculos!K6</f>
        <v>0</v>
      </c>
      <c r="L20" s="31">
        <f>base_dados!L13*calculos!L6</f>
        <v>0</v>
      </c>
      <c r="M20" s="31">
        <f>base_dados!M13*calculos!M6</f>
        <v>4</v>
      </c>
      <c r="N20" s="31">
        <f>base_dados!N13*calculos!N6</f>
        <v>0</v>
      </c>
      <c r="O20" s="249"/>
      <c r="P20" s="31">
        <f>base_dados!P13*calculos!P6</f>
        <v>0</v>
      </c>
      <c r="Q20" s="31">
        <f>base_dados!Q13*calculos!Q6</f>
        <v>0</v>
      </c>
      <c r="R20" s="31">
        <f>base_dados!R13*calculos!R6</f>
        <v>0</v>
      </c>
      <c r="S20" s="31">
        <f>base_dados!S13*calculos!S6</f>
        <v>0</v>
      </c>
      <c r="T20" s="31">
        <f>base_dados!T13*calculos!T6</f>
        <v>0</v>
      </c>
      <c r="U20" s="30"/>
      <c r="V20" s="29"/>
    </row>
    <row r="21" spans="1:22">
      <c r="A21" s="32" t="s">
        <v>26</v>
      </c>
      <c r="B21" s="32"/>
      <c r="C21" s="32"/>
      <c r="D21" s="31">
        <f>base_dados!D14*calculos!D6</f>
        <v>0</v>
      </c>
      <c r="E21" s="31">
        <f>base_dados!E14*calculos!E6</f>
        <v>0</v>
      </c>
      <c r="F21" s="31">
        <f>base_dados!F14*calculos!F6</f>
        <v>0</v>
      </c>
      <c r="G21" s="31">
        <f>base_dados!G14*calculos!G6</f>
        <v>0</v>
      </c>
      <c r="H21" s="31">
        <f>base_dados!H14*calculos!H6</f>
        <v>0</v>
      </c>
      <c r="I21" s="31">
        <f>base_dados!I14*calculos!I6</f>
        <v>0</v>
      </c>
      <c r="J21" s="31">
        <f>base_dados!J14*calculos!J6</f>
        <v>0</v>
      </c>
      <c r="K21" s="31">
        <f>base_dados!K14*calculos!K6</f>
        <v>0</v>
      </c>
      <c r="L21" s="31">
        <f>base_dados!L14*calculos!L6</f>
        <v>0</v>
      </c>
      <c r="M21" s="31">
        <f>base_dados!M14*calculos!M6</f>
        <v>0</v>
      </c>
      <c r="N21" s="31">
        <f>base_dados!N14*calculos!N6</f>
        <v>0</v>
      </c>
      <c r="O21" s="249"/>
      <c r="P21" s="31">
        <f>base_dados!P14*calculos!P6</f>
        <v>0</v>
      </c>
      <c r="Q21" s="31">
        <f>base_dados!Q14*calculos!Q6</f>
        <v>0</v>
      </c>
      <c r="R21" s="31">
        <f>base_dados!R14*calculos!R6</f>
        <v>0</v>
      </c>
      <c r="S21" s="31">
        <f>base_dados!S14*calculos!S6</f>
        <v>0</v>
      </c>
      <c r="T21" s="31">
        <f>base_dados!T14*calculos!T6</f>
        <v>0</v>
      </c>
      <c r="U21" s="30"/>
      <c r="V21" s="29"/>
    </row>
    <row r="22" spans="1:22">
      <c r="A22" s="32" t="s">
        <v>66</v>
      </c>
      <c r="B22" s="32"/>
      <c r="C22" s="32"/>
      <c r="D22" s="31">
        <f>base_dados!D15*calculos!D6</f>
        <v>0</v>
      </c>
      <c r="E22" s="31">
        <f>base_dados!E15*calculos!E6</f>
        <v>0</v>
      </c>
      <c r="F22" s="31">
        <f>base_dados!F15*calculos!F6</f>
        <v>0</v>
      </c>
      <c r="G22" s="31">
        <f>base_dados!G15*calculos!G6</f>
        <v>0</v>
      </c>
      <c r="H22" s="31">
        <f>base_dados!H15*calculos!H6</f>
        <v>0</v>
      </c>
      <c r="I22" s="31">
        <f>base_dados!I15*calculos!I6</f>
        <v>0</v>
      </c>
      <c r="J22" s="31">
        <f>base_dados!J15*calculos!J6</f>
        <v>0</v>
      </c>
      <c r="K22" s="31">
        <f>base_dados!K15*calculos!K6</f>
        <v>0</v>
      </c>
      <c r="L22" s="31">
        <f>base_dados!L15*calculos!L6</f>
        <v>0</v>
      </c>
      <c r="M22" s="31">
        <f>base_dados!M15*calculos!M6</f>
        <v>0</v>
      </c>
      <c r="N22" s="31">
        <f>base_dados!N15*calculos!N6</f>
        <v>0</v>
      </c>
      <c r="O22" s="249"/>
      <c r="P22" s="31">
        <f>base_dados!P15*calculos!P6</f>
        <v>0</v>
      </c>
      <c r="Q22" s="31">
        <f>base_dados!Q15*calculos!Q6</f>
        <v>0</v>
      </c>
      <c r="R22" s="31">
        <f>base_dados!R15*calculos!R6</f>
        <v>0</v>
      </c>
      <c r="S22" s="31">
        <f>base_dados!S15*calculos!S6</f>
        <v>0</v>
      </c>
      <c r="T22" s="31">
        <f>base_dados!T15*calculos!T6</f>
        <v>0</v>
      </c>
      <c r="U22" s="30"/>
      <c r="V22" s="29"/>
    </row>
    <row r="23" spans="1:22">
      <c r="A23" s="32" t="s">
        <v>27</v>
      </c>
      <c r="B23" s="32"/>
      <c r="C23" s="32"/>
      <c r="D23" s="31">
        <f>base_dados!D16*calculos!D6</f>
        <v>0</v>
      </c>
      <c r="E23" s="31">
        <f>base_dados!E16*calculos!E6</f>
        <v>0</v>
      </c>
      <c r="F23" s="31">
        <f>base_dados!F16*calculos!F6</f>
        <v>0</v>
      </c>
      <c r="G23" s="31">
        <f>base_dados!G16*calculos!G6</f>
        <v>0</v>
      </c>
      <c r="H23" s="31">
        <f>base_dados!H16*calculos!H6</f>
        <v>0</v>
      </c>
      <c r="I23" s="31">
        <f>base_dados!I16*calculos!I6</f>
        <v>0</v>
      </c>
      <c r="J23" s="31">
        <f>base_dados!J16*calculos!J6</f>
        <v>0</v>
      </c>
      <c r="K23" s="31">
        <f>base_dados!K16*calculos!K6</f>
        <v>0</v>
      </c>
      <c r="L23" s="31">
        <f>base_dados!L16*calculos!L6</f>
        <v>0</v>
      </c>
      <c r="M23" s="31">
        <f>base_dados!M16*calculos!M6</f>
        <v>0</v>
      </c>
      <c r="N23" s="31">
        <f>base_dados!N16*calculos!N6</f>
        <v>0</v>
      </c>
      <c r="O23" s="249"/>
      <c r="P23" s="31">
        <f>base_dados!P16*calculos!P6</f>
        <v>0</v>
      </c>
      <c r="Q23" s="31">
        <f>base_dados!Q16*calculos!Q6</f>
        <v>0</v>
      </c>
      <c r="R23" s="31">
        <f>base_dados!R16*calculos!R6</f>
        <v>0</v>
      </c>
      <c r="S23" s="31">
        <f>base_dados!S16*calculos!S6</f>
        <v>0</v>
      </c>
      <c r="T23" s="31">
        <f>base_dados!T16*calculos!T6</f>
        <v>0</v>
      </c>
      <c r="U23" s="30"/>
      <c r="V23" s="29"/>
    </row>
    <row r="24" spans="1:22">
      <c r="A24" s="32" t="s">
        <v>67</v>
      </c>
      <c r="B24" s="32"/>
      <c r="C24" s="32"/>
      <c r="D24" s="31">
        <f>base_dados!D17*calculos!D6</f>
        <v>0</v>
      </c>
      <c r="E24" s="31">
        <f>base_dados!E17*calculos!E6</f>
        <v>0</v>
      </c>
      <c r="F24" s="31">
        <f>base_dados!F17*calculos!F6</f>
        <v>0</v>
      </c>
      <c r="G24" s="31">
        <f>base_dados!G17*calculos!G6</f>
        <v>0</v>
      </c>
      <c r="H24" s="31">
        <f>base_dados!H17*calculos!H6</f>
        <v>6</v>
      </c>
      <c r="I24" s="31">
        <f>base_dados!I17*calculos!I6</f>
        <v>0</v>
      </c>
      <c r="J24" s="31">
        <f>base_dados!J17*calculos!J6</f>
        <v>0</v>
      </c>
      <c r="K24" s="31">
        <f>base_dados!K17*calculos!K6</f>
        <v>0</v>
      </c>
      <c r="L24" s="31">
        <f>base_dados!L17*calculos!L6</f>
        <v>0</v>
      </c>
      <c r="M24" s="31">
        <f>base_dados!M17*calculos!M6</f>
        <v>0</v>
      </c>
      <c r="N24" s="31">
        <f>base_dados!N17*calculos!N6</f>
        <v>0</v>
      </c>
      <c r="O24" s="249"/>
      <c r="P24" s="31">
        <f>base_dados!P17*calculos!P6</f>
        <v>0</v>
      </c>
      <c r="Q24" s="31">
        <f>base_dados!Q17*calculos!Q6</f>
        <v>0</v>
      </c>
      <c r="R24" s="31">
        <f>base_dados!R17*calculos!R6</f>
        <v>0</v>
      </c>
      <c r="S24" s="31">
        <f>base_dados!S17*calculos!S6</f>
        <v>0</v>
      </c>
      <c r="T24" s="31">
        <f>base_dados!T17*calculos!T6</f>
        <v>0</v>
      </c>
      <c r="U24" s="30"/>
      <c r="V24" s="29"/>
    </row>
    <row r="25" spans="1:22">
      <c r="A25" s="32" t="s">
        <v>28</v>
      </c>
      <c r="B25" s="32"/>
      <c r="C25" s="32"/>
      <c r="D25" s="31">
        <f>base_dados!D18*calculos!D6</f>
        <v>0</v>
      </c>
      <c r="E25" s="31">
        <f>base_dados!E18*calculos!E6</f>
        <v>0</v>
      </c>
      <c r="F25" s="31">
        <f>base_dados!F18*calculos!F6</f>
        <v>0</v>
      </c>
      <c r="G25" s="31">
        <f>base_dados!G18*calculos!G6</f>
        <v>0</v>
      </c>
      <c r="H25" s="31">
        <f>base_dados!H18*calculos!H6</f>
        <v>6</v>
      </c>
      <c r="I25" s="31">
        <f>base_dados!I18*calculos!I6</f>
        <v>0</v>
      </c>
      <c r="J25" s="31">
        <f>base_dados!J18*calculos!J6</f>
        <v>0</v>
      </c>
      <c r="K25" s="31">
        <f>base_dados!K18*calculos!K6</f>
        <v>0</v>
      </c>
      <c r="L25" s="31">
        <f>base_dados!L18*calculos!L6</f>
        <v>0</v>
      </c>
      <c r="M25" s="31">
        <f>base_dados!M18*calculos!M6</f>
        <v>0</v>
      </c>
      <c r="N25" s="31">
        <f>base_dados!N18*calculos!N6</f>
        <v>0</v>
      </c>
      <c r="O25" s="249"/>
      <c r="P25" s="31">
        <f>base_dados!P18*calculos!P6</f>
        <v>0</v>
      </c>
      <c r="Q25" s="31">
        <f>base_dados!Q18*calculos!Q6</f>
        <v>0</v>
      </c>
      <c r="R25" s="31">
        <f>base_dados!R18*calculos!R6</f>
        <v>0</v>
      </c>
      <c r="S25" s="31">
        <f>base_dados!S18*calculos!S6</f>
        <v>0</v>
      </c>
      <c r="T25" s="31">
        <f>base_dados!T18*calculos!T6</f>
        <v>0</v>
      </c>
      <c r="U25" s="30"/>
      <c r="V25" s="29"/>
    </row>
    <row r="26" spans="1:22">
      <c r="A26" s="32" t="s">
        <v>29</v>
      </c>
      <c r="B26" s="32"/>
      <c r="C26" s="32"/>
      <c r="D26" s="31">
        <f>base_dados!D19*calculos!D6</f>
        <v>0</v>
      </c>
      <c r="E26" s="31">
        <f>base_dados!E19*calculos!E6</f>
        <v>0</v>
      </c>
      <c r="F26" s="31">
        <f>base_dados!F19*calculos!F6</f>
        <v>0</v>
      </c>
      <c r="G26" s="31">
        <f>base_dados!G19*calculos!G6</f>
        <v>0</v>
      </c>
      <c r="H26" s="31">
        <f>base_dados!H19*calculos!H6</f>
        <v>0</v>
      </c>
      <c r="I26" s="31">
        <f>base_dados!I19*calculos!I6</f>
        <v>0</v>
      </c>
      <c r="J26" s="31">
        <f>base_dados!J19*calculos!J6</f>
        <v>0</v>
      </c>
      <c r="K26" s="31">
        <f>base_dados!K19*calculos!K6</f>
        <v>0</v>
      </c>
      <c r="L26" s="31">
        <f>base_dados!L19*calculos!L6</f>
        <v>0</v>
      </c>
      <c r="M26" s="31">
        <f>base_dados!M19*calculos!M6</f>
        <v>0</v>
      </c>
      <c r="N26" s="31">
        <f>base_dados!N19*calculos!N6</f>
        <v>0</v>
      </c>
      <c r="O26" s="249"/>
      <c r="P26" s="31">
        <f>base_dados!P19*calculos!P6</f>
        <v>0</v>
      </c>
      <c r="Q26" s="31">
        <f>base_dados!Q19*calculos!Q6</f>
        <v>0</v>
      </c>
      <c r="R26" s="31">
        <f>base_dados!R19*calculos!R6</f>
        <v>0</v>
      </c>
      <c r="S26" s="31">
        <f>base_dados!S19*calculos!S6</f>
        <v>0</v>
      </c>
      <c r="T26" s="31">
        <f>base_dados!T19*calculos!T6</f>
        <v>0</v>
      </c>
      <c r="U26" s="30"/>
      <c r="V26" s="29"/>
    </row>
    <row r="27" spans="1:22">
      <c r="A27" s="32" t="s">
        <v>30</v>
      </c>
      <c r="B27" s="32"/>
      <c r="C27" s="32"/>
      <c r="D27" s="31">
        <f>base_dados!D20*calculos!D6</f>
        <v>0</v>
      </c>
      <c r="E27" s="31">
        <f>base_dados!E20*calculos!E6</f>
        <v>0</v>
      </c>
      <c r="F27" s="31">
        <f>base_dados!F20*calculos!F6</f>
        <v>0</v>
      </c>
      <c r="G27" s="31">
        <f>base_dados!G20*calculos!G6</f>
        <v>0</v>
      </c>
      <c r="H27" s="31">
        <f>base_dados!H20*calculos!H6</f>
        <v>6</v>
      </c>
      <c r="I27" s="31">
        <f>base_dados!I20*calculos!I6</f>
        <v>2</v>
      </c>
      <c r="J27" s="31">
        <f>base_dados!J20*calculos!J6</f>
        <v>0</v>
      </c>
      <c r="K27" s="31">
        <f>base_dados!K20*calculos!K6</f>
        <v>2</v>
      </c>
      <c r="L27" s="31">
        <f>base_dados!L20*calculos!L6</f>
        <v>0</v>
      </c>
      <c r="M27" s="31">
        <f>base_dados!M20*calculos!M6</f>
        <v>0</v>
      </c>
      <c r="N27" s="31">
        <f>base_dados!N20*calculos!N6</f>
        <v>0</v>
      </c>
      <c r="O27" s="249"/>
      <c r="P27" s="31">
        <f>base_dados!P20*calculos!P6</f>
        <v>0</v>
      </c>
      <c r="Q27" s="31">
        <f>base_dados!Q20*calculos!Q6</f>
        <v>0</v>
      </c>
      <c r="R27" s="31">
        <f>base_dados!R20*calculos!R6</f>
        <v>0</v>
      </c>
      <c r="S27" s="31">
        <f>base_dados!S20*calculos!S6</f>
        <v>0</v>
      </c>
      <c r="T27" s="31">
        <f>base_dados!T20*calculos!T6</f>
        <v>0</v>
      </c>
      <c r="U27" s="30"/>
      <c r="V27" s="29"/>
    </row>
    <row r="28" spans="1:22">
      <c r="A28" s="32" t="s">
        <v>68</v>
      </c>
      <c r="B28" s="32"/>
      <c r="C28" s="32"/>
      <c r="D28" s="31">
        <f>base_dados!D21*calculos!D6</f>
        <v>0</v>
      </c>
      <c r="E28" s="31">
        <f>base_dados!E21*calculos!E6</f>
        <v>0</v>
      </c>
      <c r="F28" s="31">
        <f>base_dados!F21*calculos!F6</f>
        <v>0</v>
      </c>
      <c r="G28" s="31">
        <f>base_dados!G21*calculos!G6</f>
        <v>0.42</v>
      </c>
      <c r="H28" s="31">
        <f>base_dados!H21*calculos!H6</f>
        <v>5.64</v>
      </c>
      <c r="I28" s="31">
        <f>base_dados!I21*calculos!I6</f>
        <v>0</v>
      </c>
      <c r="J28" s="31">
        <f>base_dados!J21*calculos!J6</f>
        <v>0</v>
      </c>
      <c r="K28" s="31">
        <f>base_dados!K21*calculos!K6</f>
        <v>0</v>
      </c>
      <c r="L28" s="31">
        <f>base_dados!L21*calculos!L6</f>
        <v>0</v>
      </c>
      <c r="M28" s="31">
        <f>base_dados!M21*calculos!M6</f>
        <v>0</v>
      </c>
      <c r="N28" s="31">
        <f>base_dados!N21*calculos!N6</f>
        <v>0</v>
      </c>
      <c r="O28" s="249"/>
      <c r="P28" s="31">
        <f>base_dados!P21*calculos!P6</f>
        <v>0</v>
      </c>
      <c r="Q28" s="31">
        <f>base_dados!Q21*calculos!Q6</f>
        <v>0</v>
      </c>
      <c r="R28" s="31">
        <f>base_dados!R21*calculos!R6</f>
        <v>0</v>
      </c>
      <c r="S28" s="31">
        <f>base_dados!S21*calculos!S6</f>
        <v>0</v>
      </c>
      <c r="T28" s="31">
        <f>base_dados!T21*calculos!T6</f>
        <v>0</v>
      </c>
      <c r="U28" s="30"/>
      <c r="V28" s="29"/>
    </row>
    <row r="29" spans="1:22">
      <c r="A29" s="32" t="s">
        <v>69</v>
      </c>
      <c r="B29" s="32"/>
      <c r="C29" s="32"/>
      <c r="D29" s="31">
        <f>base_dados!D22*calculos!D6</f>
        <v>0</v>
      </c>
      <c r="E29" s="31">
        <f>base_dados!E22*calculos!E6</f>
        <v>0</v>
      </c>
      <c r="F29" s="31">
        <f>base_dados!F22*calculos!F6</f>
        <v>0</v>
      </c>
      <c r="G29" s="31">
        <f>base_dados!G22*calculos!G6</f>
        <v>0</v>
      </c>
      <c r="H29" s="31">
        <f>base_dados!H22*calculos!H6</f>
        <v>0</v>
      </c>
      <c r="I29" s="31">
        <f>base_dados!I22*calculos!I6</f>
        <v>0</v>
      </c>
      <c r="J29" s="31">
        <f>base_dados!J22*calculos!J6</f>
        <v>0</v>
      </c>
      <c r="K29" s="31">
        <f>base_dados!K22*calculos!K6</f>
        <v>0</v>
      </c>
      <c r="L29" s="31">
        <f>base_dados!L22*calculos!L6</f>
        <v>0</v>
      </c>
      <c r="M29" s="31">
        <f>base_dados!M22*calculos!M6</f>
        <v>0</v>
      </c>
      <c r="N29" s="31">
        <f>base_dados!N22*calculos!N6</f>
        <v>0</v>
      </c>
      <c r="O29" s="249"/>
      <c r="P29" s="31">
        <f>base_dados!P22*calculos!P6</f>
        <v>0</v>
      </c>
      <c r="Q29" s="31">
        <f>base_dados!Q22*calculos!Q6</f>
        <v>0</v>
      </c>
      <c r="R29" s="31">
        <f>base_dados!R22*calculos!R6</f>
        <v>0</v>
      </c>
      <c r="S29" s="31">
        <f>base_dados!S22*calculos!S6</f>
        <v>0</v>
      </c>
      <c r="T29" s="31">
        <f>base_dados!T22*calculos!T6</f>
        <v>0</v>
      </c>
      <c r="U29" s="30"/>
      <c r="V29" s="29"/>
    </row>
    <row r="30" spans="1:22">
      <c r="A30" s="32" t="s">
        <v>70</v>
      </c>
      <c r="B30" s="32"/>
      <c r="C30" s="32"/>
      <c r="D30" s="31">
        <f>base_dados!D23*calculos!D6</f>
        <v>0</v>
      </c>
      <c r="E30" s="31">
        <f>base_dados!E23*calculos!E6</f>
        <v>0</v>
      </c>
      <c r="F30" s="31">
        <f>base_dados!F23*calculos!F6</f>
        <v>0</v>
      </c>
      <c r="G30" s="31">
        <f>base_dados!G23*calculos!G6</f>
        <v>0</v>
      </c>
      <c r="H30" s="31">
        <f>base_dados!H23*calculos!H6</f>
        <v>6</v>
      </c>
      <c r="I30" s="31">
        <f>base_dados!I23*calculos!I6</f>
        <v>2</v>
      </c>
      <c r="J30" s="31">
        <f>base_dados!J23*calculos!J6</f>
        <v>0</v>
      </c>
      <c r="K30" s="31">
        <f>base_dados!K23*calculos!K6</f>
        <v>0</v>
      </c>
      <c r="L30" s="31">
        <f>base_dados!L23*calculos!L6</f>
        <v>0</v>
      </c>
      <c r="M30" s="31">
        <f>base_dados!M23*calculos!M6</f>
        <v>0</v>
      </c>
      <c r="N30" s="31">
        <f>base_dados!N23*calculos!N6</f>
        <v>0</v>
      </c>
      <c r="O30" s="249"/>
      <c r="P30" s="31">
        <f>base_dados!P23*calculos!P6</f>
        <v>0</v>
      </c>
      <c r="Q30" s="31">
        <f>base_dados!Q23*calculos!Q6</f>
        <v>0</v>
      </c>
      <c r="R30" s="31">
        <f>base_dados!R23*calculos!R6</f>
        <v>0</v>
      </c>
      <c r="S30" s="31">
        <f>base_dados!S23*calculos!S6</f>
        <v>0</v>
      </c>
      <c r="T30" s="31">
        <f>base_dados!T23*calculos!T6</f>
        <v>0</v>
      </c>
      <c r="U30" s="30"/>
      <c r="V30" s="29"/>
    </row>
    <row r="31" spans="1:22">
      <c r="A31" s="32" t="s">
        <v>71</v>
      </c>
      <c r="B31" s="32"/>
      <c r="C31" s="32"/>
      <c r="D31" s="31">
        <f>base_dados!D24*calculos!D6</f>
        <v>0</v>
      </c>
      <c r="E31" s="31">
        <f>base_dados!E24*calculos!E6</f>
        <v>0</v>
      </c>
      <c r="F31" s="31">
        <f>base_dados!F24*calculos!F6</f>
        <v>0</v>
      </c>
      <c r="G31" s="31">
        <f>base_dados!G24*calculos!G6</f>
        <v>0</v>
      </c>
      <c r="H31" s="31">
        <f>base_dados!H24*calculos!H6</f>
        <v>6</v>
      </c>
      <c r="I31" s="31">
        <f>base_dados!I24*calculos!I6</f>
        <v>0</v>
      </c>
      <c r="J31" s="31">
        <f>base_dados!J24*calculos!J6</f>
        <v>0</v>
      </c>
      <c r="K31" s="31">
        <f>base_dados!K24*calculos!K6</f>
        <v>0</v>
      </c>
      <c r="L31" s="31">
        <f>base_dados!L24*calculos!L6</f>
        <v>0</v>
      </c>
      <c r="M31" s="31">
        <f>base_dados!M24*calculos!M6</f>
        <v>0</v>
      </c>
      <c r="N31" s="31">
        <f>base_dados!N24*calculos!N6</f>
        <v>0</v>
      </c>
      <c r="O31" s="249"/>
      <c r="P31" s="31">
        <f>base_dados!P24*calculos!P6</f>
        <v>0</v>
      </c>
      <c r="Q31" s="31">
        <f>base_dados!Q24*calculos!Q6</f>
        <v>0</v>
      </c>
      <c r="R31" s="31">
        <f>base_dados!R24*calculos!R6</f>
        <v>0</v>
      </c>
      <c r="S31" s="31">
        <f>base_dados!S24*calculos!S6</f>
        <v>0</v>
      </c>
      <c r="T31" s="31">
        <f>base_dados!T24*calculos!T6</f>
        <v>0</v>
      </c>
      <c r="U31" s="30"/>
      <c r="V31" s="29"/>
    </row>
    <row r="32" spans="1:22">
      <c r="A32" s="32" t="s">
        <v>134</v>
      </c>
      <c r="B32" s="32"/>
      <c r="C32" s="32"/>
      <c r="D32" s="31">
        <f>base_dados!D25*calculos!D6</f>
        <v>0</v>
      </c>
      <c r="E32" s="31">
        <f>base_dados!E25*calculos!E6</f>
        <v>0</v>
      </c>
      <c r="F32" s="31">
        <f>base_dados!F25*calculos!F6</f>
        <v>0</v>
      </c>
      <c r="G32" s="31">
        <f>base_dados!G25*calculos!G6</f>
        <v>0</v>
      </c>
      <c r="H32" s="31">
        <f>base_dados!H25*calculos!H6</f>
        <v>6</v>
      </c>
      <c r="I32" s="31">
        <f>base_dados!I25*calculos!I6</f>
        <v>0</v>
      </c>
      <c r="J32" s="31">
        <f>base_dados!J25*calculos!J6</f>
        <v>0</v>
      </c>
      <c r="K32" s="31">
        <f>base_dados!K25*calculos!K6</f>
        <v>0</v>
      </c>
      <c r="L32" s="31">
        <f>base_dados!L25*calculos!L6</f>
        <v>0</v>
      </c>
      <c r="M32" s="31">
        <f>base_dados!M25*calculos!M6</f>
        <v>0</v>
      </c>
      <c r="N32" s="31">
        <f>base_dados!N25*calculos!N6</f>
        <v>0</v>
      </c>
      <c r="O32" s="249"/>
      <c r="P32" s="31">
        <f>base_dados!P25*calculos!P6</f>
        <v>0</v>
      </c>
      <c r="Q32" s="31">
        <f>base_dados!Q25*calculos!Q6</f>
        <v>0.42</v>
      </c>
      <c r="R32" s="31">
        <f>base_dados!R25*calculos!R6</f>
        <v>0</v>
      </c>
      <c r="S32" s="31">
        <f>base_dados!S25*calculos!S6</f>
        <v>0</v>
      </c>
      <c r="T32" s="31">
        <f>base_dados!T25*calculos!T6</f>
        <v>0</v>
      </c>
      <c r="U32" s="30"/>
      <c r="V32" s="29"/>
    </row>
    <row r="33" spans="1:22">
      <c r="A33" s="32" t="s">
        <v>31</v>
      </c>
      <c r="B33" s="32"/>
      <c r="C33" s="32"/>
      <c r="D33" s="31">
        <f>base_dados!D26*calculos!D6</f>
        <v>0</v>
      </c>
      <c r="E33" s="31">
        <f>base_dados!E26*calculos!E6</f>
        <v>0</v>
      </c>
      <c r="F33" s="31">
        <f>base_dados!F26*calculos!F6</f>
        <v>0</v>
      </c>
      <c r="G33" s="31">
        <f>base_dados!G26*calculos!G6</f>
        <v>0</v>
      </c>
      <c r="H33" s="31">
        <f>base_dados!H26*calculos!H6</f>
        <v>0</v>
      </c>
      <c r="I33" s="31">
        <f>base_dados!I26*calculos!I6</f>
        <v>0</v>
      </c>
      <c r="J33" s="31">
        <f>base_dados!J26*calculos!J6</f>
        <v>0</v>
      </c>
      <c r="K33" s="31">
        <f>base_dados!K26*calculos!K6</f>
        <v>0</v>
      </c>
      <c r="L33" s="31">
        <f>base_dados!L26*calculos!L6</f>
        <v>0</v>
      </c>
      <c r="M33" s="31">
        <f>base_dados!M26*calculos!M6</f>
        <v>0</v>
      </c>
      <c r="N33" s="31">
        <f>base_dados!N26*calculos!N6</f>
        <v>0</v>
      </c>
      <c r="O33" s="249"/>
      <c r="P33" s="31">
        <f>base_dados!P26*calculos!P6</f>
        <v>0</v>
      </c>
      <c r="Q33" s="31">
        <f>base_dados!Q26*calculos!Q6</f>
        <v>0</v>
      </c>
      <c r="R33" s="31">
        <f>base_dados!R26*calculos!R6</f>
        <v>0</v>
      </c>
      <c r="S33" s="31">
        <f>base_dados!S26*calculos!S6</f>
        <v>0</v>
      </c>
      <c r="T33" s="31">
        <f>base_dados!T26*calculos!T6</f>
        <v>0</v>
      </c>
      <c r="U33" s="30"/>
      <c r="V33" s="29"/>
    </row>
    <row r="34" spans="1:22">
      <c r="A34" s="32" t="s">
        <v>72</v>
      </c>
      <c r="B34" s="32"/>
      <c r="C34" s="32"/>
      <c r="D34" s="31">
        <f>base_dados!D27*calculos!D6</f>
        <v>0</v>
      </c>
      <c r="E34" s="31">
        <f>base_dados!E27*calculos!E6</f>
        <v>0</v>
      </c>
      <c r="F34" s="31">
        <f>base_dados!F27*calculos!F6</f>
        <v>0</v>
      </c>
      <c r="G34" s="31">
        <f>base_dados!G27*calculos!G6</f>
        <v>0</v>
      </c>
      <c r="H34" s="31">
        <f>base_dados!H27*calculos!H6</f>
        <v>0</v>
      </c>
      <c r="I34" s="31">
        <f>base_dados!I27*calculos!I6</f>
        <v>0</v>
      </c>
      <c r="J34" s="31">
        <f>base_dados!J27*calculos!J6</f>
        <v>0</v>
      </c>
      <c r="K34" s="31">
        <f>base_dados!K27*calculos!K6</f>
        <v>0</v>
      </c>
      <c r="L34" s="31">
        <f>base_dados!L27*calculos!L6</f>
        <v>0</v>
      </c>
      <c r="M34" s="31">
        <f>base_dados!M27*calculos!M6</f>
        <v>0</v>
      </c>
      <c r="N34" s="31">
        <f>base_dados!N27*calculos!N6</f>
        <v>0</v>
      </c>
      <c r="O34" s="249"/>
      <c r="P34" s="31">
        <f>base_dados!P27*calculos!P6</f>
        <v>0</v>
      </c>
      <c r="Q34" s="31">
        <f>base_dados!Q27*calculos!Q6</f>
        <v>0</v>
      </c>
      <c r="R34" s="31">
        <f>base_dados!R27*calculos!R6</f>
        <v>0</v>
      </c>
      <c r="S34" s="31">
        <f>base_dados!S27*calculos!S6</f>
        <v>0</v>
      </c>
      <c r="T34" s="31">
        <f>base_dados!T27*calculos!T6</f>
        <v>0</v>
      </c>
      <c r="U34" s="30"/>
      <c r="V34" s="29"/>
    </row>
    <row r="35" spans="1:22">
      <c r="A35" s="32" t="s">
        <v>73</v>
      </c>
      <c r="B35" s="32"/>
      <c r="C35" s="32"/>
      <c r="D35" s="31">
        <f>base_dados!D28*calculos!D6</f>
        <v>0</v>
      </c>
      <c r="E35" s="31">
        <f>base_dados!E28*calculos!E6</f>
        <v>0</v>
      </c>
      <c r="F35" s="31">
        <f>base_dados!F28*calculos!F6</f>
        <v>0</v>
      </c>
      <c r="G35" s="31">
        <f>base_dados!G28*calculos!G6</f>
        <v>0</v>
      </c>
      <c r="H35" s="31">
        <f>base_dados!H28*calculos!H6</f>
        <v>0</v>
      </c>
      <c r="I35" s="31">
        <f>base_dados!I28*calculos!I6</f>
        <v>0</v>
      </c>
      <c r="J35" s="31">
        <f>base_dados!J28*calculos!J6</f>
        <v>0</v>
      </c>
      <c r="K35" s="31">
        <f>base_dados!K28*calculos!K6</f>
        <v>0</v>
      </c>
      <c r="L35" s="31">
        <f>base_dados!L28*calculos!L6</f>
        <v>0</v>
      </c>
      <c r="M35" s="31">
        <f>base_dados!M28*calculos!M6</f>
        <v>0</v>
      </c>
      <c r="N35" s="31">
        <f>base_dados!N28*calculos!N6</f>
        <v>0</v>
      </c>
      <c r="O35" s="249"/>
      <c r="P35" s="31">
        <f>base_dados!P28*calculos!P6</f>
        <v>0</v>
      </c>
      <c r="Q35" s="31">
        <f>base_dados!Q28*calculos!Q6</f>
        <v>0</v>
      </c>
      <c r="R35" s="31">
        <f>base_dados!R28*calculos!R6</f>
        <v>0</v>
      </c>
      <c r="S35" s="31">
        <f>base_dados!S28*calculos!S6</f>
        <v>0</v>
      </c>
      <c r="T35" s="31">
        <f>base_dados!T28*calculos!T6</f>
        <v>0</v>
      </c>
      <c r="U35" s="30"/>
      <c r="V35" s="29"/>
    </row>
    <row r="36" spans="1:22">
      <c r="A36" s="32" t="s">
        <v>74</v>
      </c>
      <c r="B36" s="32"/>
      <c r="C36" s="32"/>
      <c r="D36" s="31">
        <f>base_dados!D29*calculos!D6</f>
        <v>0</v>
      </c>
      <c r="E36" s="31">
        <f>base_dados!E29*calculos!E6</f>
        <v>0</v>
      </c>
      <c r="F36" s="31">
        <f>base_dados!F29*calculos!F6</f>
        <v>0</v>
      </c>
      <c r="G36" s="31">
        <f>base_dados!G29*calculos!G6</f>
        <v>0</v>
      </c>
      <c r="H36" s="31">
        <f>base_dados!H29*calculos!H6</f>
        <v>6</v>
      </c>
      <c r="I36" s="31">
        <f>base_dados!I29*calculos!I6</f>
        <v>0</v>
      </c>
      <c r="J36" s="31">
        <f>base_dados!J29*calculos!J6</f>
        <v>0</v>
      </c>
      <c r="K36" s="31">
        <f>base_dados!K29*calculos!K6</f>
        <v>0</v>
      </c>
      <c r="L36" s="31">
        <f>base_dados!L29*calculos!L6</f>
        <v>0</v>
      </c>
      <c r="M36" s="31">
        <f>base_dados!M29*calculos!M6</f>
        <v>0</v>
      </c>
      <c r="N36" s="31">
        <f>base_dados!N29*calculos!N6</f>
        <v>0</v>
      </c>
      <c r="O36" s="249"/>
      <c r="P36" s="31">
        <f>base_dados!P29*calculos!P6</f>
        <v>0</v>
      </c>
      <c r="Q36" s="31">
        <f>base_dados!Q29*calculos!Q6</f>
        <v>0</v>
      </c>
      <c r="R36" s="31">
        <f>base_dados!R29*calculos!R6</f>
        <v>0</v>
      </c>
      <c r="S36" s="31">
        <f>base_dados!S29*calculos!S6</f>
        <v>0</v>
      </c>
      <c r="T36" s="31">
        <f>base_dados!T29*calculos!T6</f>
        <v>0</v>
      </c>
      <c r="U36" s="30"/>
      <c r="V36" s="29"/>
    </row>
    <row r="37" spans="1:22">
      <c r="A37" s="32" t="s">
        <v>110</v>
      </c>
      <c r="B37" s="32"/>
      <c r="C37" s="32"/>
      <c r="D37" s="31">
        <f>base_dados!D30*calculos!D6</f>
        <v>0</v>
      </c>
      <c r="E37" s="31">
        <f>base_dados!E30*calculos!E6</f>
        <v>0</v>
      </c>
      <c r="F37" s="31">
        <f>base_dados!F30*calculos!F6</f>
        <v>0</v>
      </c>
      <c r="G37" s="31">
        <f>base_dados!G30*calculos!G6</f>
        <v>0</v>
      </c>
      <c r="H37" s="31">
        <f>base_dados!H30*calculos!H6</f>
        <v>6</v>
      </c>
      <c r="I37" s="31">
        <f>base_dados!I30*calculos!I6</f>
        <v>2</v>
      </c>
      <c r="J37" s="31">
        <f>base_dados!J30*calculos!J6</f>
        <v>0</v>
      </c>
      <c r="K37" s="31">
        <f>base_dados!K30*calculos!K6</f>
        <v>0</v>
      </c>
      <c r="L37" s="31">
        <f>base_dados!L30*calculos!L6</f>
        <v>0</v>
      </c>
      <c r="M37" s="31">
        <f>base_dados!M30*calculos!M6</f>
        <v>0</v>
      </c>
      <c r="N37" s="31">
        <f>base_dados!N30*calculos!N6</f>
        <v>0</v>
      </c>
      <c r="O37" s="249"/>
      <c r="P37" s="31">
        <f>base_dados!P30*calculos!P6</f>
        <v>0</v>
      </c>
      <c r="Q37" s="31">
        <f>base_dados!Q30*calculos!Q6</f>
        <v>0</v>
      </c>
      <c r="R37" s="31">
        <f>base_dados!R30*calculos!R6</f>
        <v>0</v>
      </c>
      <c r="S37" s="31">
        <f>base_dados!S30*calculos!S6</f>
        <v>0</v>
      </c>
      <c r="T37" s="31">
        <f>base_dados!T30*calculos!T6</f>
        <v>0</v>
      </c>
      <c r="U37" s="30"/>
      <c r="V37" s="29"/>
    </row>
    <row r="38" spans="1:22">
      <c r="A38" s="32" t="s">
        <v>32</v>
      </c>
      <c r="B38" s="32"/>
      <c r="C38" s="32"/>
      <c r="D38" s="31">
        <f>base_dados!D31*calculos!D6</f>
        <v>0</v>
      </c>
      <c r="E38" s="31">
        <f>base_dados!E31*calculos!E6</f>
        <v>0</v>
      </c>
      <c r="F38" s="31">
        <f>base_dados!F31*calculos!F6</f>
        <v>0</v>
      </c>
      <c r="G38" s="31">
        <f>base_dados!G31*calculos!G6</f>
        <v>0</v>
      </c>
      <c r="H38" s="31">
        <f>base_dados!H31*calculos!H6</f>
        <v>0</v>
      </c>
      <c r="I38" s="31">
        <f>base_dados!I31*calculos!I6</f>
        <v>0</v>
      </c>
      <c r="J38" s="31">
        <f>base_dados!J31*calculos!J6</f>
        <v>0</v>
      </c>
      <c r="K38" s="31">
        <f>base_dados!K31*calculos!K6</f>
        <v>0</v>
      </c>
      <c r="L38" s="31">
        <f>base_dados!L31*calculos!L6</f>
        <v>0</v>
      </c>
      <c r="M38" s="31">
        <f>base_dados!M31*calculos!M6</f>
        <v>0</v>
      </c>
      <c r="N38" s="31">
        <f>base_dados!N31*calculos!N6</f>
        <v>0</v>
      </c>
      <c r="O38" s="249"/>
      <c r="P38" s="31">
        <f>base_dados!P31*calculos!P6</f>
        <v>0</v>
      </c>
      <c r="Q38" s="31">
        <f>base_dados!Q31*calculos!Q6</f>
        <v>0</v>
      </c>
      <c r="R38" s="31">
        <f>base_dados!R31*calculos!R6</f>
        <v>0</v>
      </c>
      <c r="S38" s="31">
        <f>base_dados!S31*calculos!S6</f>
        <v>0</v>
      </c>
      <c r="T38" s="31">
        <f>base_dados!T31*calculos!T6</f>
        <v>1</v>
      </c>
      <c r="U38" s="30"/>
      <c r="V38" s="29"/>
    </row>
    <row r="39" spans="1:22">
      <c r="A39" s="32" t="s">
        <v>33</v>
      </c>
      <c r="B39" s="32"/>
      <c r="C39" s="32"/>
      <c r="D39" s="31">
        <f>base_dados!D32*calculos!D6</f>
        <v>0</v>
      </c>
      <c r="E39" s="31">
        <f>base_dados!E32*calculos!E6</f>
        <v>0</v>
      </c>
      <c r="F39" s="31">
        <f>base_dados!F32*calculos!F6</f>
        <v>0</v>
      </c>
      <c r="G39" s="31">
        <f>base_dados!G32*calculos!G6</f>
        <v>0</v>
      </c>
      <c r="H39" s="31">
        <f>base_dados!H32*calculos!H6</f>
        <v>0</v>
      </c>
      <c r="I39" s="31">
        <f>base_dados!I32*calculos!I6</f>
        <v>0</v>
      </c>
      <c r="J39" s="31">
        <f>base_dados!J32*calculos!J6</f>
        <v>0</v>
      </c>
      <c r="K39" s="31">
        <f>base_dados!K32*calculos!K6</f>
        <v>0</v>
      </c>
      <c r="L39" s="31">
        <f>base_dados!L32*calculos!L6</f>
        <v>0</v>
      </c>
      <c r="M39" s="31">
        <f>base_dados!M32*calculos!M6</f>
        <v>0</v>
      </c>
      <c r="N39" s="31">
        <f>base_dados!N32*calculos!N6</f>
        <v>0</v>
      </c>
      <c r="O39" s="249"/>
      <c r="P39" s="31">
        <f>base_dados!P32*calculos!P6</f>
        <v>0</v>
      </c>
      <c r="Q39" s="31">
        <f>base_dados!Q32*calculos!Q6</f>
        <v>0</v>
      </c>
      <c r="R39" s="31">
        <f>base_dados!R32*calculos!R6</f>
        <v>0</v>
      </c>
      <c r="S39" s="31">
        <f>base_dados!S32*calculos!S6</f>
        <v>0</v>
      </c>
      <c r="T39" s="31">
        <f>base_dados!T32*calculos!T6</f>
        <v>0</v>
      </c>
      <c r="U39" s="30"/>
      <c r="V39" s="29"/>
    </row>
    <row r="40" spans="1:22">
      <c r="A40" s="32" t="s">
        <v>75</v>
      </c>
      <c r="B40" s="32"/>
      <c r="C40" s="32"/>
      <c r="D40" s="31">
        <f>base_dados!D33*calculos!D6</f>
        <v>0</v>
      </c>
      <c r="E40" s="31">
        <f>base_dados!E33*calculos!E6</f>
        <v>0</v>
      </c>
      <c r="F40" s="31">
        <f>base_dados!F33*calculos!F6</f>
        <v>0</v>
      </c>
      <c r="G40" s="31">
        <f>base_dados!G33*calculos!G6</f>
        <v>0</v>
      </c>
      <c r="H40" s="31">
        <f>base_dados!H33*calculos!H6</f>
        <v>0</v>
      </c>
      <c r="I40" s="31">
        <f>base_dados!I33*calculos!I6</f>
        <v>0</v>
      </c>
      <c r="J40" s="31">
        <f>base_dados!J33*calculos!J6</f>
        <v>0</v>
      </c>
      <c r="K40" s="31">
        <f>base_dados!K33*calculos!K6</f>
        <v>0</v>
      </c>
      <c r="L40" s="31">
        <f>base_dados!L33*calculos!L6</f>
        <v>0</v>
      </c>
      <c r="M40" s="31">
        <f>base_dados!M33*calculos!M6</f>
        <v>0</v>
      </c>
      <c r="N40" s="31">
        <f>base_dados!N33*calculos!N6</f>
        <v>0</v>
      </c>
      <c r="O40" s="249"/>
      <c r="P40" s="31">
        <f>base_dados!P33*calculos!P6</f>
        <v>0</v>
      </c>
      <c r="Q40" s="31">
        <f>base_dados!Q33*calculos!Q6</f>
        <v>0</v>
      </c>
      <c r="R40" s="31">
        <f>base_dados!R33*calculos!R6</f>
        <v>0</v>
      </c>
      <c r="S40" s="31">
        <f>base_dados!S33*calculos!S6</f>
        <v>0</v>
      </c>
      <c r="T40" s="31">
        <f>base_dados!T33*calculos!T6</f>
        <v>0</v>
      </c>
      <c r="U40" s="30"/>
      <c r="V40" s="29"/>
    </row>
    <row r="41" spans="1:22">
      <c r="A41" s="32" t="s">
        <v>2</v>
      </c>
      <c r="B41" s="32"/>
      <c r="C41" s="32"/>
      <c r="D41" s="31">
        <f>base_dados!D34*calculos!D6</f>
        <v>0</v>
      </c>
      <c r="E41" s="31">
        <f>base_dados!E34*calculos!E6</f>
        <v>0</v>
      </c>
      <c r="F41" s="31">
        <f>base_dados!F34*calculos!F6</f>
        <v>0</v>
      </c>
      <c r="G41" s="31">
        <f>base_dados!G34*calculos!G6</f>
        <v>0</v>
      </c>
      <c r="H41" s="31">
        <f>base_dados!H34*calculos!H6</f>
        <v>0</v>
      </c>
      <c r="I41" s="31">
        <f>base_dados!I34*calculos!I6</f>
        <v>0</v>
      </c>
      <c r="J41" s="31">
        <f>base_dados!J34*calculos!J6</f>
        <v>0</v>
      </c>
      <c r="K41" s="31">
        <f>base_dados!K34*calculos!K6</f>
        <v>0</v>
      </c>
      <c r="L41" s="31">
        <f>base_dados!L34*calculos!L6</f>
        <v>3</v>
      </c>
      <c r="M41" s="31">
        <f>base_dados!M34*calculos!M6</f>
        <v>0</v>
      </c>
      <c r="N41" s="31">
        <f>base_dados!N34*calculos!N6</f>
        <v>0</v>
      </c>
      <c r="O41" s="249"/>
      <c r="P41" s="31">
        <f>base_dados!P34*calculos!P6</f>
        <v>0</v>
      </c>
      <c r="Q41" s="31">
        <f>base_dados!Q34*calculos!Q6</f>
        <v>0</v>
      </c>
      <c r="R41" s="31">
        <f>base_dados!R34*calculos!R6</f>
        <v>0</v>
      </c>
      <c r="S41" s="31">
        <f>base_dados!S34*calculos!S6</f>
        <v>0</v>
      </c>
      <c r="T41" s="31">
        <f>base_dados!T34*calculos!T6</f>
        <v>0</v>
      </c>
      <c r="U41" s="30"/>
      <c r="V41" s="29"/>
    </row>
    <row r="42" spans="1:22">
      <c r="A42" s="32" t="s">
        <v>34</v>
      </c>
      <c r="B42" s="32"/>
      <c r="C42" s="32"/>
      <c r="D42" s="31">
        <f>base_dados!D35*calculos!D6</f>
        <v>0</v>
      </c>
      <c r="E42" s="31">
        <f>base_dados!E35*calculos!E6</f>
        <v>0</v>
      </c>
      <c r="F42" s="31">
        <f>base_dados!F35*calculos!F6</f>
        <v>0</v>
      </c>
      <c r="G42" s="31">
        <f>base_dados!G35*calculos!G6</f>
        <v>0</v>
      </c>
      <c r="H42" s="31">
        <f>base_dados!H35*calculos!H6</f>
        <v>6</v>
      </c>
      <c r="I42" s="31">
        <f>base_dados!I35*calculos!I6</f>
        <v>2</v>
      </c>
      <c r="J42" s="31">
        <f>base_dados!J35*calculos!J6</f>
        <v>0</v>
      </c>
      <c r="K42" s="31">
        <f>base_dados!K35*calculos!K6</f>
        <v>0</v>
      </c>
      <c r="L42" s="31">
        <f>base_dados!L35*calculos!L6</f>
        <v>0</v>
      </c>
      <c r="M42" s="31">
        <f>base_dados!M35*calculos!M6</f>
        <v>0</v>
      </c>
      <c r="N42" s="31">
        <f>base_dados!N35*calculos!N6</f>
        <v>0</v>
      </c>
      <c r="O42" s="249"/>
      <c r="P42" s="31">
        <f>base_dados!P35*calculos!P6</f>
        <v>0</v>
      </c>
      <c r="Q42" s="31">
        <f>base_dados!Q35*calculos!Q6</f>
        <v>0</v>
      </c>
      <c r="R42" s="31">
        <f>base_dados!R35*calculos!R6</f>
        <v>0</v>
      </c>
      <c r="S42" s="31">
        <f>base_dados!S35*calculos!S6</f>
        <v>0</v>
      </c>
      <c r="T42" s="31">
        <f>base_dados!T35*calculos!T6</f>
        <v>0</v>
      </c>
      <c r="U42" s="30"/>
      <c r="V42" s="29"/>
    </row>
    <row r="43" spans="1:22">
      <c r="A43" s="32" t="s">
        <v>35</v>
      </c>
      <c r="B43" s="32"/>
      <c r="C43" s="32"/>
      <c r="D43" s="31">
        <f>base_dados!D36*calculos!D6</f>
        <v>0</v>
      </c>
      <c r="E43" s="31">
        <f>base_dados!E36*calculos!E6</f>
        <v>0</v>
      </c>
      <c r="F43" s="31">
        <f>base_dados!F36*calculos!F6</f>
        <v>0</v>
      </c>
      <c r="G43" s="31">
        <f>base_dados!G36*calculos!G6</f>
        <v>0</v>
      </c>
      <c r="H43" s="31">
        <f>base_dados!H36*calculos!H6</f>
        <v>0</v>
      </c>
      <c r="I43" s="31">
        <f>base_dados!I36*calculos!I6</f>
        <v>0</v>
      </c>
      <c r="J43" s="31">
        <f>base_dados!J36*calculos!J6</f>
        <v>0</v>
      </c>
      <c r="K43" s="31">
        <f>base_dados!K36*calculos!K6</f>
        <v>0</v>
      </c>
      <c r="L43" s="31">
        <f>base_dados!L36*calculos!L6</f>
        <v>0</v>
      </c>
      <c r="M43" s="31">
        <f>base_dados!M36*calculos!M6</f>
        <v>0</v>
      </c>
      <c r="N43" s="31">
        <f>base_dados!N36*calculos!N6</f>
        <v>0</v>
      </c>
      <c r="O43" s="249"/>
      <c r="P43" s="31">
        <f>base_dados!P36*calculos!P6</f>
        <v>0</v>
      </c>
      <c r="Q43" s="31">
        <f>base_dados!Q36*calculos!Q6</f>
        <v>0</v>
      </c>
      <c r="R43" s="31">
        <f>base_dados!R36*calculos!R6</f>
        <v>0</v>
      </c>
      <c r="S43" s="31">
        <f>base_dados!S36*calculos!S6</f>
        <v>0</v>
      </c>
      <c r="T43" s="31">
        <f>base_dados!T36*calculos!T6</f>
        <v>0</v>
      </c>
      <c r="U43" s="30"/>
      <c r="V43" s="29"/>
    </row>
    <row r="44" spans="1:22">
      <c r="A44" s="32" t="s">
        <v>36</v>
      </c>
      <c r="B44" s="32"/>
      <c r="C44" s="32"/>
      <c r="D44" s="31">
        <f>base_dados!D37*calculos!D6</f>
        <v>0</v>
      </c>
      <c r="E44" s="31">
        <f>base_dados!E37*calculos!E6</f>
        <v>0</v>
      </c>
      <c r="F44" s="31">
        <f>base_dados!F37*calculos!F6</f>
        <v>0</v>
      </c>
      <c r="G44" s="31">
        <f>base_dados!G37*calculos!G6</f>
        <v>0</v>
      </c>
      <c r="H44" s="31">
        <f>base_dados!H37*calculos!H6</f>
        <v>6</v>
      </c>
      <c r="I44" s="31">
        <f>base_dados!I37*calculos!I6</f>
        <v>0</v>
      </c>
      <c r="J44" s="31">
        <f>base_dados!J37*calculos!J6</f>
        <v>0</v>
      </c>
      <c r="K44" s="31">
        <f>base_dados!K37*calculos!K6</f>
        <v>0</v>
      </c>
      <c r="L44" s="31">
        <f>base_dados!L37*calculos!L6</f>
        <v>0</v>
      </c>
      <c r="M44" s="31">
        <f>base_dados!M37*calculos!M6</f>
        <v>0</v>
      </c>
      <c r="N44" s="31">
        <f>base_dados!N37*calculos!N6</f>
        <v>0</v>
      </c>
      <c r="O44" s="249"/>
      <c r="P44" s="31">
        <f>base_dados!P37*calculos!P6</f>
        <v>0</v>
      </c>
      <c r="Q44" s="31">
        <f>base_dados!Q37*calculos!Q6</f>
        <v>0</v>
      </c>
      <c r="R44" s="31">
        <f>base_dados!R37*calculos!R6</f>
        <v>0</v>
      </c>
      <c r="S44" s="31">
        <f>base_dados!S37*calculos!S6</f>
        <v>0</v>
      </c>
      <c r="T44" s="31">
        <f>base_dados!T37*calculos!T6</f>
        <v>0</v>
      </c>
      <c r="U44" s="30"/>
      <c r="V44" s="29"/>
    </row>
    <row r="45" spans="1:22">
      <c r="A45" s="32" t="s">
        <v>37</v>
      </c>
      <c r="B45" s="32"/>
      <c r="C45" s="32"/>
      <c r="D45" s="31">
        <f>base_dados!D38*calculos!D6</f>
        <v>0</v>
      </c>
      <c r="E45" s="31">
        <f>base_dados!E38*calculos!E6</f>
        <v>0</v>
      </c>
      <c r="F45" s="31">
        <f>base_dados!F38*calculos!F6</f>
        <v>0</v>
      </c>
      <c r="G45" s="31">
        <f>base_dados!G38*calculos!G6</f>
        <v>0</v>
      </c>
      <c r="H45" s="31">
        <f>base_dados!H38*calculos!H6</f>
        <v>0</v>
      </c>
      <c r="I45" s="31">
        <f>base_dados!I38*calculos!I6</f>
        <v>0</v>
      </c>
      <c r="J45" s="31">
        <f>base_dados!J38*calculos!J6</f>
        <v>0</v>
      </c>
      <c r="K45" s="31">
        <f>base_dados!K38*calculos!K6</f>
        <v>0</v>
      </c>
      <c r="L45" s="31">
        <f>base_dados!L38*calculos!L6</f>
        <v>0</v>
      </c>
      <c r="M45" s="31">
        <f>base_dados!M38*calculos!M6</f>
        <v>0</v>
      </c>
      <c r="N45" s="31">
        <f>base_dados!N38*calculos!N6</f>
        <v>0</v>
      </c>
      <c r="O45" s="249"/>
      <c r="P45" s="31">
        <f>base_dados!P38*calculos!P6</f>
        <v>0</v>
      </c>
      <c r="Q45" s="31">
        <f>base_dados!Q38*calculos!Q6</f>
        <v>0</v>
      </c>
      <c r="R45" s="31">
        <f>base_dados!R38*calculos!R6</f>
        <v>0</v>
      </c>
      <c r="S45" s="31">
        <f>base_dados!S38*calculos!S6</f>
        <v>0</v>
      </c>
      <c r="T45" s="31">
        <f>base_dados!T38*calculos!T6</f>
        <v>0</v>
      </c>
      <c r="U45" s="30"/>
      <c r="V45" s="29"/>
    </row>
    <row r="46" spans="1:22">
      <c r="A46" s="32" t="s">
        <v>13</v>
      </c>
      <c r="B46" s="32"/>
      <c r="C46" s="32"/>
      <c r="D46" s="31">
        <f>base_dados!D39*calculos!D6</f>
        <v>0</v>
      </c>
      <c r="E46" s="31">
        <f>base_dados!E39*calculos!E6</f>
        <v>0</v>
      </c>
      <c r="F46" s="31">
        <f>base_dados!F39*calculos!F6</f>
        <v>0</v>
      </c>
      <c r="G46" s="31">
        <f>base_dados!G39*calculos!G6</f>
        <v>0</v>
      </c>
      <c r="H46" s="31">
        <f>base_dados!H39*calculos!H6</f>
        <v>0</v>
      </c>
      <c r="I46" s="31">
        <f>base_dados!I39*calculos!I6</f>
        <v>0</v>
      </c>
      <c r="J46" s="31">
        <f>base_dados!J39*calculos!J6</f>
        <v>0</v>
      </c>
      <c r="K46" s="31">
        <f>base_dados!K39*calculos!K6</f>
        <v>0</v>
      </c>
      <c r="L46" s="31">
        <f>base_dados!L39*calculos!L6</f>
        <v>0</v>
      </c>
      <c r="M46" s="31">
        <f>base_dados!M39*calculos!M6</f>
        <v>0</v>
      </c>
      <c r="N46" s="31">
        <f>base_dados!N39*calculos!N6</f>
        <v>0</v>
      </c>
      <c r="O46" s="249"/>
      <c r="P46" s="31">
        <f>base_dados!P39*calculos!P6</f>
        <v>0</v>
      </c>
      <c r="Q46" s="31">
        <f>base_dados!Q39*calculos!Q6</f>
        <v>0</v>
      </c>
      <c r="R46" s="31">
        <f>base_dados!R39*calculos!R6</f>
        <v>0</v>
      </c>
      <c r="S46" s="31">
        <f>base_dados!S39*calculos!S6</f>
        <v>0</v>
      </c>
      <c r="T46" s="31">
        <f>base_dados!T39*calculos!T6</f>
        <v>0</v>
      </c>
      <c r="U46" s="30"/>
      <c r="V46" s="29"/>
    </row>
    <row r="47" spans="1:22">
      <c r="A47" s="32" t="s">
        <v>38</v>
      </c>
      <c r="B47" s="32"/>
      <c r="C47" s="32"/>
      <c r="D47" s="31">
        <f>base_dados!D40*calculos!D6</f>
        <v>0</v>
      </c>
      <c r="E47" s="31">
        <f>base_dados!E40*calculos!E6</f>
        <v>0</v>
      </c>
      <c r="F47" s="31">
        <f>base_dados!F40*calculos!F6</f>
        <v>0</v>
      </c>
      <c r="G47" s="31">
        <f>base_dados!G40*calculos!G6</f>
        <v>0</v>
      </c>
      <c r="H47" s="31">
        <f>base_dados!H40*calculos!H6</f>
        <v>0</v>
      </c>
      <c r="I47" s="31">
        <f>base_dados!I40*calculos!I6</f>
        <v>2</v>
      </c>
      <c r="J47" s="31">
        <f>base_dados!J40*calculos!J6</f>
        <v>0</v>
      </c>
      <c r="K47" s="31">
        <f>base_dados!K40*calculos!K6</f>
        <v>0</v>
      </c>
      <c r="L47" s="31">
        <f>base_dados!L40*calculos!L6</f>
        <v>0</v>
      </c>
      <c r="M47" s="31">
        <f>base_dados!M40*calculos!M6</f>
        <v>0</v>
      </c>
      <c r="N47" s="31">
        <f>base_dados!N40*calculos!N6</f>
        <v>0</v>
      </c>
      <c r="O47" s="249"/>
      <c r="P47" s="31">
        <f>base_dados!P40*calculos!P6</f>
        <v>0</v>
      </c>
      <c r="Q47" s="31">
        <f>base_dados!Q40*calculos!Q6</f>
        <v>1</v>
      </c>
      <c r="R47" s="31">
        <f>base_dados!R40*calculos!R6</f>
        <v>0</v>
      </c>
      <c r="S47" s="31">
        <f>base_dados!S40*calculos!S6</f>
        <v>0</v>
      </c>
      <c r="T47" s="31">
        <f>base_dados!T40*calculos!T6</f>
        <v>0</v>
      </c>
      <c r="U47" s="30"/>
      <c r="V47" s="29"/>
    </row>
    <row r="48" spans="1:22">
      <c r="A48" s="32" t="s">
        <v>39</v>
      </c>
      <c r="B48" s="32"/>
      <c r="C48" s="32"/>
      <c r="D48" s="31">
        <f>base_dados!D41*calculos!D6</f>
        <v>0</v>
      </c>
      <c r="E48" s="31">
        <f>base_dados!E41*calculos!E6</f>
        <v>0</v>
      </c>
      <c r="F48" s="31">
        <f>base_dados!F41*calculos!F6</f>
        <v>0</v>
      </c>
      <c r="G48" s="31">
        <f>base_dados!G41*calculos!G6</f>
        <v>0</v>
      </c>
      <c r="H48" s="31">
        <f>base_dados!H41*calculos!H6</f>
        <v>6</v>
      </c>
      <c r="I48" s="31">
        <f>base_dados!I41*calculos!I6</f>
        <v>0</v>
      </c>
      <c r="J48" s="31">
        <f>base_dados!J41*calculos!J6</f>
        <v>0</v>
      </c>
      <c r="K48" s="31">
        <f>base_dados!K41*calculos!K6</f>
        <v>0</v>
      </c>
      <c r="L48" s="31">
        <f>base_dados!L41*calculos!L6</f>
        <v>0</v>
      </c>
      <c r="M48" s="31">
        <f>base_dados!M41*calculos!M6</f>
        <v>0</v>
      </c>
      <c r="N48" s="31">
        <f>base_dados!N41*calculos!N6</f>
        <v>0</v>
      </c>
      <c r="O48" s="249"/>
      <c r="P48" s="31">
        <f>base_dados!P41*calculos!P6</f>
        <v>0</v>
      </c>
      <c r="Q48" s="31">
        <f>base_dados!Q41*calculos!Q6</f>
        <v>0</v>
      </c>
      <c r="R48" s="31">
        <f>base_dados!R41*calculos!R6</f>
        <v>0</v>
      </c>
      <c r="S48" s="31">
        <f>base_dados!S41*calculos!S6</f>
        <v>0</v>
      </c>
      <c r="T48" s="31">
        <f>base_dados!T41*calculos!T6</f>
        <v>0</v>
      </c>
      <c r="U48" s="30"/>
      <c r="V48" s="29"/>
    </row>
    <row r="49" spans="1:22">
      <c r="A49" s="32" t="s">
        <v>76</v>
      </c>
      <c r="B49" s="32"/>
      <c r="C49" s="32"/>
      <c r="D49" s="31">
        <f>base_dados!D42*calculos!D6</f>
        <v>0</v>
      </c>
      <c r="E49" s="31">
        <f>base_dados!E42*calculos!E6</f>
        <v>0</v>
      </c>
      <c r="F49" s="31">
        <f>base_dados!F42*calculos!F6</f>
        <v>0</v>
      </c>
      <c r="G49" s="31">
        <f>base_dados!G42*calculos!G6</f>
        <v>0</v>
      </c>
      <c r="H49" s="31">
        <f>base_dados!H42*calculos!H6</f>
        <v>0</v>
      </c>
      <c r="I49" s="31">
        <f>base_dados!I42*calculos!I6</f>
        <v>0</v>
      </c>
      <c r="J49" s="31">
        <f>base_dados!J42*calculos!J6</f>
        <v>0</v>
      </c>
      <c r="K49" s="31">
        <f>base_dados!K42*calculos!K6</f>
        <v>0</v>
      </c>
      <c r="L49" s="31">
        <f>base_dados!L42*calculos!L6</f>
        <v>0</v>
      </c>
      <c r="M49" s="31">
        <f>base_dados!M42*calculos!M6</f>
        <v>0</v>
      </c>
      <c r="N49" s="31">
        <f>base_dados!N42*calculos!N6</f>
        <v>0</v>
      </c>
      <c r="O49" s="249"/>
      <c r="P49" s="31">
        <f>base_dados!P42*calculos!P6</f>
        <v>0</v>
      </c>
      <c r="Q49" s="31">
        <f>base_dados!Q42*calculos!Q6</f>
        <v>0</v>
      </c>
      <c r="R49" s="31">
        <f>base_dados!R42*calculos!R6</f>
        <v>0</v>
      </c>
      <c r="S49" s="31">
        <f>base_dados!S42*calculos!S6</f>
        <v>0</v>
      </c>
      <c r="T49" s="31">
        <f>base_dados!T42*calculos!T6</f>
        <v>0</v>
      </c>
      <c r="U49" s="30"/>
      <c r="V49" s="29"/>
    </row>
    <row r="50" spans="1:22">
      <c r="A50" s="32" t="s">
        <v>77</v>
      </c>
      <c r="B50" s="32"/>
      <c r="C50" s="32"/>
      <c r="D50" s="31">
        <f>base_dados!D43*calculos!D6</f>
        <v>0</v>
      </c>
      <c r="E50" s="31">
        <f>base_dados!E43*calculos!E6</f>
        <v>0</v>
      </c>
      <c r="F50" s="31">
        <f>base_dados!F43*calculos!F6</f>
        <v>0</v>
      </c>
      <c r="G50" s="31">
        <f>base_dados!G43*calculos!G6</f>
        <v>0</v>
      </c>
      <c r="H50" s="31">
        <f>base_dados!H43*calculos!H6</f>
        <v>6</v>
      </c>
      <c r="I50" s="31">
        <f>base_dados!I43*calculos!I6</f>
        <v>0</v>
      </c>
      <c r="J50" s="31">
        <f>base_dados!J43*calculos!J6</f>
        <v>0</v>
      </c>
      <c r="K50" s="31">
        <f>base_dados!K43*calculos!K6</f>
        <v>0</v>
      </c>
      <c r="L50" s="31">
        <f>base_dados!L43*calculos!L6</f>
        <v>0</v>
      </c>
      <c r="M50" s="31">
        <f>base_dados!M43*calculos!M6</f>
        <v>0</v>
      </c>
      <c r="N50" s="31">
        <f>base_dados!N43*calculos!N6</f>
        <v>0</v>
      </c>
      <c r="O50" s="249"/>
      <c r="P50" s="31">
        <f>base_dados!P43*calculos!P6</f>
        <v>0</v>
      </c>
      <c r="Q50" s="31">
        <f>base_dados!Q43*calculos!Q6</f>
        <v>0</v>
      </c>
      <c r="R50" s="31">
        <f>base_dados!R43*calculos!R6</f>
        <v>2</v>
      </c>
      <c r="S50" s="31">
        <f>base_dados!S43*calculos!S6</f>
        <v>0</v>
      </c>
      <c r="T50" s="31">
        <f>base_dados!T43*calculos!T6</f>
        <v>0</v>
      </c>
      <c r="U50" s="30"/>
      <c r="V50" s="29"/>
    </row>
    <row r="51" spans="1:22">
      <c r="A51" s="32" t="s">
        <v>40</v>
      </c>
      <c r="B51" s="32"/>
      <c r="C51" s="32"/>
      <c r="D51" s="31">
        <f>base_dados!D44*calculos!D6</f>
        <v>0</v>
      </c>
      <c r="E51" s="31">
        <f>base_dados!E44*calculos!E6</f>
        <v>0</v>
      </c>
      <c r="F51" s="31">
        <f>base_dados!F44*calculos!F6</f>
        <v>0</v>
      </c>
      <c r="G51" s="31">
        <f>base_dados!G44*calculos!G6</f>
        <v>0</v>
      </c>
      <c r="H51" s="31">
        <f>base_dados!H44*calculos!H6</f>
        <v>0</v>
      </c>
      <c r="I51" s="31">
        <f>base_dados!I44*calculos!I6</f>
        <v>0</v>
      </c>
      <c r="J51" s="31">
        <f>base_dados!J44*calculos!J6</f>
        <v>0</v>
      </c>
      <c r="K51" s="31">
        <f>base_dados!K44*calculos!K6</f>
        <v>0</v>
      </c>
      <c r="L51" s="31">
        <f>base_dados!L44*calculos!L6</f>
        <v>0</v>
      </c>
      <c r="M51" s="31">
        <f>base_dados!M44*calculos!M6</f>
        <v>0</v>
      </c>
      <c r="N51" s="31">
        <f>base_dados!N44*calculos!N6</f>
        <v>0</v>
      </c>
      <c r="O51" s="249"/>
      <c r="P51" s="31">
        <f>base_dados!P44*calculos!P6</f>
        <v>0</v>
      </c>
      <c r="Q51" s="31">
        <f>base_dados!Q44*calculos!Q6</f>
        <v>0</v>
      </c>
      <c r="R51" s="31">
        <f>base_dados!R44*calculos!R6</f>
        <v>0</v>
      </c>
      <c r="S51" s="31">
        <f>base_dados!S44*calculos!S6</f>
        <v>0</v>
      </c>
      <c r="T51" s="31">
        <f>base_dados!T44*calculos!T6</f>
        <v>0</v>
      </c>
      <c r="U51" s="30"/>
      <c r="V51" s="29"/>
    </row>
    <row r="52" spans="1:22">
      <c r="A52" s="32" t="s">
        <v>41</v>
      </c>
      <c r="B52" s="32"/>
      <c r="C52" s="32"/>
      <c r="D52" s="31">
        <f>base_dados!D45*calculos!D6</f>
        <v>0</v>
      </c>
      <c r="E52" s="31">
        <f>base_dados!E45*calculos!E6</f>
        <v>0</v>
      </c>
      <c r="F52" s="31">
        <f>base_dados!F45*calculos!F6</f>
        <v>0</v>
      </c>
      <c r="G52" s="31">
        <f>base_dados!G45*calculos!G6</f>
        <v>0</v>
      </c>
      <c r="H52" s="31">
        <f>base_dados!H45*calculos!H6</f>
        <v>0</v>
      </c>
      <c r="I52" s="31">
        <f>base_dados!I45*calculos!I6</f>
        <v>0</v>
      </c>
      <c r="J52" s="31">
        <f>base_dados!J45*calculos!J6</f>
        <v>0</v>
      </c>
      <c r="K52" s="31">
        <f>base_dados!K45*calculos!K6</f>
        <v>0</v>
      </c>
      <c r="L52" s="31">
        <f>base_dados!L45*calculos!L6</f>
        <v>0</v>
      </c>
      <c r="M52" s="31">
        <f>base_dados!M45*calculos!M6</f>
        <v>0</v>
      </c>
      <c r="N52" s="31">
        <f>base_dados!N45*calculos!N6</f>
        <v>0</v>
      </c>
      <c r="O52" s="249"/>
      <c r="P52" s="31">
        <f>base_dados!P45*calculos!P6</f>
        <v>0</v>
      </c>
      <c r="Q52" s="31">
        <f>base_dados!Q45*calculos!Q6</f>
        <v>0</v>
      </c>
      <c r="R52" s="31">
        <f>base_dados!R45*calculos!R6</f>
        <v>0</v>
      </c>
      <c r="S52" s="31">
        <f>base_dados!S45*calculos!S6</f>
        <v>0</v>
      </c>
      <c r="T52" s="31">
        <f>base_dados!T45*calculos!T6</f>
        <v>0</v>
      </c>
      <c r="U52" s="30"/>
      <c r="V52" s="29"/>
    </row>
    <row r="53" spans="1:22">
      <c r="A53" s="32" t="s">
        <v>42</v>
      </c>
      <c r="B53" s="32"/>
      <c r="C53" s="32"/>
      <c r="D53" s="31">
        <f>base_dados!D46*calculos!D6</f>
        <v>0</v>
      </c>
      <c r="E53" s="31">
        <f>base_dados!E46*calculos!E6</f>
        <v>0</v>
      </c>
      <c r="F53" s="31">
        <f>base_dados!F46*calculos!F6</f>
        <v>0</v>
      </c>
      <c r="G53" s="31">
        <f>base_dados!G46*calculos!G6</f>
        <v>0</v>
      </c>
      <c r="H53" s="31">
        <f>base_dados!H46*calculos!H6</f>
        <v>0</v>
      </c>
      <c r="I53" s="31">
        <f>base_dados!I46*calculos!I6</f>
        <v>0</v>
      </c>
      <c r="J53" s="31">
        <f>base_dados!J46*calculos!J6</f>
        <v>0</v>
      </c>
      <c r="K53" s="31">
        <f>base_dados!K46*calculos!K6</f>
        <v>0</v>
      </c>
      <c r="L53" s="31">
        <f>base_dados!L46*calculos!L6</f>
        <v>0</v>
      </c>
      <c r="M53" s="31">
        <f>base_dados!M46*calculos!M6</f>
        <v>0</v>
      </c>
      <c r="N53" s="31">
        <f>base_dados!N46*calculos!N6</f>
        <v>0</v>
      </c>
      <c r="O53" s="249"/>
      <c r="P53" s="31">
        <f>base_dados!P46*calculos!P6</f>
        <v>0</v>
      </c>
      <c r="Q53" s="31">
        <f>base_dados!Q46*calculos!Q6</f>
        <v>0</v>
      </c>
      <c r="R53" s="31">
        <f>base_dados!R46*calculos!R6</f>
        <v>0</v>
      </c>
      <c r="S53" s="31">
        <f>base_dados!S46*calculos!S6</f>
        <v>0</v>
      </c>
      <c r="T53" s="31">
        <f>base_dados!T46*calculos!T6</f>
        <v>0</v>
      </c>
      <c r="U53" s="30"/>
      <c r="V53" s="29"/>
    </row>
    <row r="54" spans="1:22">
      <c r="A54" s="32" t="s">
        <v>43</v>
      </c>
      <c r="B54" s="32"/>
      <c r="C54" s="32"/>
      <c r="D54" s="31">
        <f>base_dados!D47*calculos!D6</f>
        <v>0</v>
      </c>
      <c r="E54" s="31">
        <f>base_dados!E47*calculos!E6</f>
        <v>0</v>
      </c>
      <c r="F54" s="31">
        <f>base_dados!F47*calculos!F6</f>
        <v>0</v>
      </c>
      <c r="G54" s="31">
        <f>base_dados!G47*calculos!G6</f>
        <v>0</v>
      </c>
      <c r="H54" s="31">
        <f>base_dados!H47*calculos!H6</f>
        <v>0</v>
      </c>
      <c r="I54" s="31">
        <f>base_dados!I47*calculos!I6</f>
        <v>0</v>
      </c>
      <c r="J54" s="31">
        <f>base_dados!J47*calculos!J6</f>
        <v>0</v>
      </c>
      <c r="K54" s="31">
        <f>base_dados!K47*calculos!K6</f>
        <v>0</v>
      </c>
      <c r="L54" s="31">
        <f>base_dados!L47*calculos!L6</f>
        <v>0</v>
      </c>
      <c r="M54" s="31">
        <f>base_dados!M47*calculos!M6</f>
        <v>0</v>
      </c>
      <c r="N54" s="31">
        <f>base_dados!N47*calculos!N6</f>
        <v>0</v>
      </c>
      <c r="O54" s="249"/>
      <c r="P54" s="31">
        <f>base_dados!P47*calculos!P6</f>
        <v>0</v>
      </c>
      <c r="Q54" s="31">
        <f>base_dados!Q47*calculos!Q6</f>
        <v>0</v>
      </c>
      <c r="R54" s="31">
        <f>base_dados!R47*calculos!R6</f>
        <v>0</v>
      </c>
      <c r="S54" s="31">
        <f>base_dados!S47*calculos!S6</f>
        <v>0</v>
      </c>
      <c r="T54" s="31">
        <f>base_dados!T47*calculos!T6</f>
        <v>1</v>
      </c>
      <c r="U54" s="30"/>
      <c r="V54" s="29"/>
    </row>
    <row r="55" spans="1:22">
      <c r="A55" s="32" t="s">
        <v>93</v>
      </c>
      <c r="B55" s="32"/>
      <c r="C55" s="32"/>
      <c r="D55" s="31">
        <f>base_dados!D48*calculos!D6</f>
        <v>0</v>
      </c>
      <c r="E55" s="31">
        <f>base_dados!E48*calculos!E6</f>
        <v>0</v>
      </c>
      <c r="F55" s="31">
        <f>base_dados!F48*calculos!F6</f>
        <v>0</v>
      </c>
      <c r="G55" s="31">
        <f>base_dados!G48*calculos!G6</f>
        <v>0</v>
      </c>
      <c r="H55" s="31">
        <f>base_dados!H48*calculos!H6</f>
        <v>6</v>
      </c>
      <c r="I55" s="31">
        <f>base_dados!I48*calculos!I6</f>
        <v>2</v>
      </c>
      <c r="J55" s="31">
        <f>base_dados!J48*calculos!J6</f>
        <v>0</v>
      </c>
      <c r="K55" s="31">
        <f>base_dados!K48*calculos!K6</f>
        <v>0</v>
      </c>
      <c r="L55" s="31">
        <f>base_dados!L48*calculos!L6</f>
        <v>0</v>
      </c>
      <c r="M55" s="31">
        <f>base_dados!M48*calculos!M6</f>
        <v>0</v>
      </c>
      <c r="N55" s="31">
        <f>base_dados!N48*calculos!N6</f>
        <v>0</v>
      </c>
      <c r="O55" s="249"/>
      <c r="P55" s="31">
        <f>base_dados!P48*calculos!P6</f>
        <v>0</v>
      </c>
      <c r="Q55" s="31">
        <f>base_dados!Q48*calculos!Q6</f>
        <v>0</v>
      </c>
      <c r="R55" s="31">
        <f>base_dados!R48*calculos!R6</f>
        <v>2</v>
      </c>
      <c r="S55" s="31">
        <f>base_dados!S48*calculos!S6</f>
        <v>0</v>
      </c>
      <c r="T55" s="31">
        <f>base_dados!T48*calculos!T6</f>
        <v>0</v>
      </c>
      <c r="U55" s="30"/>
      <c r="V55" s="29"/>
    </row>
    <row r="56" spans="1:22">
      <c r="A56" s="32" t="s">
        <v>44</v>
      </c>
      <c r="B56" s="32"/>
      <c r="C56" s="32"/>
      <c r="D56" s="31">
        <f>base_dados!D49*calculos!D6</f>
        <v>0</v>
      </c>
      <c r="E56" s="31">
        <f>base_dados!E49*calculos!E6</f>
        <v>0</v>
      </c>
      <c r="F56" s="31">
        <f>base_dados!F49*calculos!F6</f>
        <v>0</v>
      </c>
      <c r="G56" s="31">
        <f>base_dados!G49*calculos!G6</f>
        <v>0</v>
      </c>
      <c r="H56" s="31">
        <f>base_dados!H49*calculos!H6</f>
        <v>6</v>
      </c>
      <c r="I56" s="31">
        <f>base_dados!I49*calculos!I6</f>
        <v>2</v>
      </c>
      <c r="J56" s="31">
        <f>base_dados!J49*calculos!J6</f>
        <v>0</v>
      </c>
      <c r="K56" s="31">
        <f>base_dados!K49*calculos!K6</f>
        <v>0</v>
      </c>
      <c r="L56" s="31">
        <f>base_dados!L49*calculos!L6</f>
        <v>0</v>
      </c>
      <c r="M56" s="31">
        <f>base_dados!M49*calculos!M6</f>
        <v>0</v>
      </c>
      <c r="N56" s="31">
        <f>base_dados!N49*calculos!N6</f>
        <v>0</v>
      </c>
      <c r="O56" s="249"/>
      <c r="P56" s="31">
        <f>base_dados!P49*calculos!P6</f>
        <v>0</v>
      </c>
      <c r="Q56" s="31">
        <f>base_dados!Q49*calculos!Q6</f>
        <v>0.5</v>
      </c>
      <c r="R56" s="31">
        <f>base_dados!R49*calculos!R6</f>
        <v>0</v>
      </c>
      <c r="S56" s="31">
        <f>base_dados!S49*calculos!S6</f>
        <v>0</v>
      </c>
      <c r="T56" s="31">
        <f>base_dados!T49*calculos!T6</f>
        <v>0</v>
      </c>
      <c r="U56" s="30"/>
      <c r="V56" s="29"/>
    </row>
    <row r="57" spans="1:22">
      <c r="A57" s="32" t="s">
        <v>45</v>
      </c>
      <c r="B57" s="32"/>
      <c r="C57" s="32"/>
      <c r="D57" s="31">
        <f>base_dados!D50*calculos!D6</f>
        <v>0</v>
      </c>
      <c r="E57" s="31">
        <f>base_dados!E50*calculos!E6</f>
        <v>0</v>
      </c>
      <c r="F57" s="31">
        <f>base_dados!F50*calculos!F6</f>
        <v>0</v>
      </c>
      <c r="G57" s="31">
        <f>base_dados!G50*calculos!G6</f>
        <v>0</v>
      </c>
      <c r="H57" s="31">
        <f>base_dados!H50*calculos!H6</f>
        <v>6</v>
      </c>
      <c r="I57" s="31">
        <f>base_dados!I50*calculos!I6</f>
        <v>0</v>
      </c>
      <c r="J57" s="31">
        <f>base_dados!J50*calculos!J6</f>
        <v>0</v>
      </c>
      <c r="K57" s="31">
        <f>base_dados!K50*calculos!K6</f>
        <v>0</v>
      </c>
      <c r="L57" s="31">
        <f>base_dados!L50*calculos!L6</f>
        <v>0</v>
      </c>
      <c r="M57" s="31">
        <f>base_dados!M50*calculos!M6</f>
        <v>0</v>
      </c>
      <c r="N57" s="31">
        <f>base_dados!N50*calculos!N6</f>
        <v>0</v>
      </c>
      <c r="O57" s="249"/>
      <c r="P57" s="31">
        <f>base_dados!P50*calculos!P6</f>
        <v>0</v>
      </c>
      <c r="Q57" s="31">
        <f>base_dados!Q50*calculos!Q6</f>
        <v>0</v>
      </c>
      <c r="R57" s="31">
        <f>base_dados!R50*calculos!R6</f>
        <v>0</v>
      </c>
      <c r="S57" s="31">
        <f>base_dados!S50*calculos!S6</f>
        <v>0</v>
      </c>
      <c r="T57" s="31">
        <f>base_dados!T50*calculos!T6</f>
        <v>0</v>
      </c>
      <c r="U57" s="30"/>
      <c r="V57" s="29"/>
    </row>
    <row r="58" spans="1:22">
      <c r="A58" s="32" t="s">
        <v>46</v>
      </c>
      <c r="B58" s="32"/>
      <c r="C58" s="32"/>
      <c r="D58" s="31">
        <f>base_dados!D51*calculos!D6</f>
        <v>0</v>
      </c>
      <c r="E58" s="31">
        <f>base_dados!E51*calculos!E6</f>
        <v>0</v>
      </c>
      <c r="F58" s="31">
        <f>base_dados!F51*calculos!F6</f>
        <v>0</v>
      </c>
      <c r="G58" s="31">
        <f>base_dados!G51*calculos!G6</f>
        <v>0</v>
      </c>
      <c r="H58" s="31">
        <f>base_dados!H51*calculos!H6</f>
        <v>0</v>
      </c>
      <c r="I58" s="31">
        <f>base_dados!I51*calculos!I6</f>
        <v>0</v>
      </c>
      <c r="J58" s="31">
        <f>base_dados!J51*calculos!J6</f>
        <v>0</v>
      </c>
      <c r="K58" s="31">
        <f>base_dados!K51*calculos!K6</f>
        <v>0</v>
      </c>
      <c r="L58" s="31">
        <f>base_dados!L51*calculos!L6</f>
        <v>0</v>
      </c>
      <c r="M58" s="31">
        <f>base_dados!M51*calculos!M6</f>
        <v>0</v>
      </c>
      <c r="N58" s="31">
        <f>base_dados!N51*calculos!N6</f>
        <v>0</v>
      </c>
      <c r="O58" s="249"/>
      <c r="P58" s="31">
        <f>base_dados!P51*calculos!P6</f>
        <v>0</v>
      </c>
      <c r="Q58" s="31">
        <f>base_dados!Q51*calculos!Q6</f>
        <v>0</v>
      </c>
      <c r="R58" s="31">
        <f>base_dados!R51*calculos!R6</f>
        <v>0</v>
      </c>
      <c r="S58" s="31">
        <f>base_dados!S51*calculos!S6</f>
        <v>0</v>
      </c>
      <c r="T58" s="31">
        <f>base_dados!T51*calculos!T6</f>
        <v>0</v>
      </c>
      <c r="U58" s="30"/>
      <c r="V58" s="29"/>
    </row>
    <row r="59" spans="1:22">
      <c r="A59" s="32" t="s">
        <v>3</v>
      </c>
      <c r="B59" s="32"/>
      <c r="C59" s="32"/>
      <c r="D59" s="31">
        <f>base_dados!D52*calculos!D6</f>
        <v>0</v>
      </c>
      <c r="E59" s="31">
        <f>base_dados!E52*calculos!E6</f>
        <v>0</v>
      </c>
      <c r="F59" s="31">
        <f>base_dados!F52*calculos!F6</f>
        <v>0</v>
      </c>
      <c r="G59" s="31">
        <f>base_dados!G52*calculos!G6</f>
        <v>0</v>
      </c>
      <c r="H59" s="31">
        <f>base_dados!H52*calculos!H6</f>
        <v>0</v>
      </c>
      <c r="I59" s="31">
        <f>base_dados!I52*calculos!I6</f>
        <v>0</v>
      </c>
      <c r="J59" s="31">
        <f>base_dados!J52*calculos!J6</f>
        <v>0</v>
      </c>
      <c r="K59" s="31">
        <f>base_dados!K52*calculos!K6</f>
        <v>0</v>
      </c>
      <c r="L59" s="31">
        <f>base_dados!L52*calculos!L6</f>
        <v>0</v>
      </c>
      <c r="M59" s="31">
        <f>base_dados!M52*calculos!M6</f>
        <v>0</v>
      </c>
      <c r="N59" s="31">
        <f>base_dados!N52*calculos!N6</f>
        <v>0</v>
      </c>
      <c r="O59" s="249"/>
      <c r="P59" s="31">
        <f>base_dados!P52*calculos!P6</f>
        <v>0</v>
      </c>
      <c r="Q59" s="31">
        <f>base_dados!Q52*calculos!Q6</f>
        <v>0</v>
      </c>
      <c r="R59" s="31">
        <f>base_dados!R52*calculos!R6</f>
        <v>2</v>
      </c>
      <c r="S59" s="31">
        <f>base_dados!S52*calculos!S6</f>
        <v>0</v>
      </c>
      <c r="T59" s="31">
        <f>base_dados!T52*calculos!T6</f>
        <v>0</v>
      </c>
      <c r="U59" s="30"/>
      <c r="V59" s="29"/>
    </row>
    <row r="60" spans="1:22">
      <c r="A60" s="32" t="s">
        <v>4</v>
      </c>
      <c r="B60" s="32"/>
      <c r="C60" s="32"/>
      <c r="D60" s="31">
        <f>base_dados!D53*calculos!D6</f>
        <v>0</v>
      </c>
      <c r="E60" s="31">
        <f>base_dados!E53*calculos!E6</f>
        <v>0</v>
      </c>
      <c r="F60" s="31">
        <f>base_dados!F53*calculos!F6</f>
        <v>0</v>
      </c>
      <c r="G60" s="31">
        <f>base_dados!G53*calculos!G6</f>
        <v>0</v>
      </c>
      <c r="H60" s="31">
        <f>base_dados!H53*calculos!H6</f>
        <v>0</v>
      </c>
      <c r="I60" s="31">
        <f>base_dados!I53*calculos!I6</f>
        <v>0</v>
      </c>
      <c r="J60" s="31">
        <f>base_dados!J53*calculos!J6</f>
        <v>0</v>
      </c>
      <c r="K60" s="31">
        <f>base_dados!K53*calculos!K6</f>
        <v>0</v>
      </c>
      <c r="L60" s="31">
        <f>base_dados!L53*calculos!L6</f>
        <v>0</v>
      </c>
      <c r="M60" s="31">
        <f>base_dados!M53*calculos!M6</f>
        <v>0</v>
      </c>
      <c r="N60" s="31">
        <f>base_dados!N53*calculos!N6</f>
        <v>0</v>
      </c>
      <c r="O60" s="249"/>
      <c r="P60" s="31">
        <f>base_dados!P53*calculos!P6</f>
        <v>0</v>
      </c>
      <c r="Q60" s="31">
        <f>base_dados!Q53*calculos!Q6</f>
        <v>0</v>
      </c>
      <c r="R60" s="31">
        <f>base_dados!R53*calculos!R6</f>
        <v>1</v>
      </c>
      <c r="S60" s="31">
        <f>base_dados!S53*calculos!S6</f>
        <v>0</v>
      </c>
      <c r="T60" s="31">
        <f>base_dados!T53*calculos!T6</f>
        <v>0</v>
      </c>
      <c r="U60" s="30"/>
      <c r="V60" s="29"/>
    </row>
    <row r="61" spans="1:22">
      <c r="A61" s="32" t="s">
        <v>5</v>
      </c>
      <c r="B61" s="32"/>
      <c r="C61" s="32"/>
      <c r="D61" s="31">
        <f>base_dados!D54*calculos!D6</f>
        <v>0</v>
      </c>
      <c r="E61" s="31">
        <f>base_dados!E54*calculos!E6</f>
        <v>0</v>
      </c>
      <c r="F61" s="31">
        <f>base_dados!F54*calculos!F6</f>
        <v>0</v>
      </c>
      <c r="G61" s="31">
        <f>base_dados!G54*calculos!G6</f>
        <v>0</v>
      </c>
      <c r="H61" s="31">
        <f>base_dados!H54*calculos!H6</f>
        <v>0</v>
      </c>
      <c r="I61" s="31">
        <f>base_dados!I54*calculos!I6</f>
        <v>0</v>
      </c>
      <c r="J61" s="31">
        <f>base_dados!J54*calculos!J6</f>
        <v>0</v>
      </c>
      <c r="K61" s="31">
        <f>base_dados!K54*calculos!K6</f>
        <v>0</v>
      </c>
      <c r="L61" s="31">
        <f>base_dados!L54*calculos!L6</f>
        <v>0</v>
      </c>
      <c r="M61" s="31">
        <f>base_dados!M54*calculos!M6</f>
        <v>0</v>
      </c>
      <c r="N61" s="31">
        <f>base_dados!N54*calculos!N6</f>
        <v>0</v>
      </c>
      <c r="O61" s="249"/>
      <c r="P61" s="31">
        <f>base_dados!P54*calculos!P6</f>
        <v>0</v>
      </c>
      <c r="Q61" s="31">
        <f>base_dados!Q54*calculos!Q6</f>
        <v>0</v>
      </c>
      <c r="R61" s="31">
        <f>base_dados!R54*calculos!R6</f>
        <v>0</v>
      </c>
      <c r="S61" s="31">
        <f>base_dados!S54*calculos!S6</f>
        <v>3</v>
      </c>
      <c r="T61" s="31">
        <f>base_dados!T54*calculos!T6</f>
        <v>0</v>
      </c>
      <c r="U61" s="30"/>
      <c r="V61" s="29"/>
    </row>
    <row r="62" spans="1:22">
      <c r="A62" s="32" t="s">
        <v>78</v>
      </c>
      <c r="B62" s="32"/>
      <c r="C62" s="32"/>
      <c r="D62" s="31">
        <f>base_dados!D55*calculos!D6</f>
        <v>0</v>
      </c>
      <c r="E62" s="31">
        <f>base_dados!E55*calculos!E6</f>
        <v>0</v>
      </c>
      <c r="F62" s="31">
        <f>base_dados!F55*calculos!F6</f>
        <v>0</v>
      </c>
      <c r="G62" s="31">
        <f>base_dados!G55*calculos!G6</f>
        <v>0</v>
      </c>
      <c r="H62" s="31">
        <f>base_dados!H55*calculos!H6</f>
        <v>0</v>
      </c>
      <c r="I62" s="31">
        <f>base_dados!I55*calculos!I6</f>
        <v>0</v>
      </c>
      <c r="J62" s="31">
        <f>base_dados!J55*calculos!J6</f>
        <v>0</v>
      </c>
      <c r="K62" s="31">
        <f>base_dados!K55*calculos!K6</f>
        <v>0</v>
      </c>
      <c r="L62" s="31">
        <f>base_dados!L55*calculos!L6</f>
        <v>0</v>
      </c>
      <c r="M62" s="31">
        <f>base_dados!M55*calculos!M6</f>
        <v>0</v>
      </c>
      <c r="N62" s="31">
        <f>base_dados!N55*calculos!N6</f>
        <v>0</v>
      </c>
      <c r="O62" s="249"/>
      <c r="P62" s="31">
        <f>base_dados!P55*calculos!P6</f>
        <v>0</v>
      </c>
      <c r="Q62" s="31">
        <f>base_dados!Q55*calculos!Q6</f>
        <v>0</v>
      </c>
      <c r="R62" s="31">
        <f>base_dados!R55*calculos!R6</f>
        <v>0</v>
      </c>
      <c r="S62" s="31">
        <f>base_dados!S55*calculos!S6</f>
        <v>0</v>
      </c>
      <c r="T62" s="31">
        <f>base_dados!T55*calculos!T6</f>
        <v>0</v>
      </c>
      <c r="U62" s="30"/>
      <c r="V62" s="29"/>
    </row>
    <row r="63" spans="1:22">
      <c r="A63" s="32" t="s">
        <v>47</v>
      </c>
      <c r="B63" s="32"/>
      <c r="C63" s="32"/>
      <c r="D63" s="31">
        <f>base_dados!D56*calculos!D6</f>
        <v>0</v>
      </c>
      <c r="E63" s="31">
        <f>base_dados!E56*calculos!E6</f>
        <v>0</v>
      </c>
      <c r="F63" s="31">
        <f>base_dados!F56*calculos!F6</f>
        <v>0</v>
      </c>
      <c r="G63" s="31">
        <f>base_dados!G56*calculos!G6</f>
        <v>0</v>
      </c>
      <c r="H63" s="31">
        <f>base_dados!H56*calculos!H6</f>
        <v>0</v>
      </c>
      <c r="I63" s="31">
        <f>base_dados!I56*calculos!I6</f>
        <v>0</v>
      </c>
      <c r="J63" s="31">
        <f>base_dados!J56*calculos!J6</f>
        <v>0</v>
      </c>
      <c r="K63" s="31">
        <f>base_dados!K56*calculos!K6</f>
        <v>0</v>
      </c>
      <c r="L63" s="31">
        <f>base_dados!L56*calculos!L6</f>
        <v>0</v>
      </c>
      <c r="M63" s="31">
        <f>base_dados!M56*calculos!M6</f>
        <v>0</v>
      </c>
      <c r="N63" s="31">
        <f>base_dados!N56*calculos!N6</f>
        <v>0</v>
      </c>
      <c r="O63" s="249"/>
      <c r="P63" s="31">
        <f>base_dados!P56*calculos!P6</f>
        <v>0</v>
      </c>
      <c r="Q63" s="31">
        <f>base_dados!Q56*calculos!Q6</f>
        <v>0</v>
      </c>
      <c r="R63" s="31">
        <f>base_dados!R56*calculos!R6</f>
        <v>2</v>
      </c>
      <c r="S63" s="31">
        <f>base_dados!S56*calculos!S6</f>
        <v>0</v>
      </c>
      <c r="T63" s="31">
        <f>base_dados!T56*calculos!T6</f>
        <v>1</v>
      </c>
      <c r="U63" s="30"/>
      <c r="V63" s="29"/>
    </row>
    <row r="64" spans="1:22">
      <c r="A64" s="32" t="s">
        <v>48</v>
      </c>
      <c r="B64" s="32"/>
      <c r="C64" s="32"/>
      <c r="D64" s="31">
        <f>base_dados!D57*calculos!D6</f>
        <v>0</v>
      </c>
      <c r="E64" s="31">
        <f>base_dados!E57*calculos!E6</f>
        <v>0</v>
      </c>
      <c r="F64" s="31">
        <f>base_dados!F57*calculos!F6</f>
        <v>0</v>
      </c>
      <c r="G64" s="31">
        <f>base_dados!G57*calculos!G6</f>
        <v>0</v>
      </c>
      <c r="H64" s="31">
        <f>base_dados!H57*calculos!H6</f>
        <v>0</v>
      </c>
      <c r="I64" s="31">
        <f>base_dados!I57*calculos!I6</f>
        <v>0</v>
      </c>
      <c r="J64" s="31">
        <f>base_dados!J57*calculos!J6</f>
        <v>0</v>
      </c>
      <c r="K64" s="31">
        <f>base_dados!K57*calculos!K6</f>
        <v>0</v>
      </c>
      <c r="L64" s="31">
        <f>base_dados!L57*calculos!L6</f>
        <v>0</v>
      </c>
      <c r="M64" s="31">
        <f>base_dados!M57*calculos!M6</f>
        <v>0</v>
      </c>
      <c r="N64" s="31">
        <f>base_dados!N57*calculos!N6</f>
        <v>0</v>
      </c>
      <c r="O64" s="249"/>
      <c r="P64" s="31">
        <f>base_dados!P57*calculos!P6</f>
        <v>0</v>
      </c>
      <c r="Q64" s="31">
        <f>base_dados!Q57*calculos!Q6</f>
        <v>0</v>
      </c>
      <c r="R64" s="31">
        <f>base_dados!R57*calculos!R6</f>
        <v>0</v>
      </c>
      <c r="S64" s="31">
        <f>base_dados!S57*calculos!S6</f>
        <v>0</v>
      </c>
      <c r="T64" s="31">
        <f>base_dados!T57*calculos!T6</f>
        <v>0</v>
      </c>
      <c r="U64" s="30"/>
      <c r="V64" s="29"/>
    </row>
    <row r="65" spans="1:22">
      <c r="A65" s="32" t="s">
        <v>111</v>
      </c>
      <c r="B65" s="32"/>
      <c r="C65" s="32"/>
      <c r="D65" s="31">
        <f>base_dados!D58*calculos!D6</f>
        <v>0</v>
      </c>
      <c r="E65" s="31">
        <f>base_dados!E58*calculos!E6</f>
        <v>0</v>
      </c>
      <c r="F65" s="31">
        <f>base_dados!F58*calculos!F6</f>
        <v>0</v>
      </c>
      <c r="G65" s="31">
        <f>base_dados!G58*calculos!G6</f>
        <v>0</v>
      </c>
      <c r="H65" s="31">
        <f>base_dados!H58*calculos!H6</f>
        <v>0</v>
      </c>
      <c r="I65" s="31">
        <f>base_dados!I58*calculos!I6</f>
        <v>0</v>
      </c>
      <c r="J65" s="31">
        <f>base_dados!J58*calculos!J6</f>
        <v>0</v>
      </c>
      <c r="K65" s="31">
        <f>base_dados!K58*calculos!K6</f>
        <v>0</v>
      </c>
      <c r="L65" s="31">
        <f>base_dados!L58*calculos!L6</f>
        <v>0</v>
      </c>
      <c r="M65" s="31">
        <f>base_dados!M58*calculos!M6</f>
        <v>0</v>
      </c>
      <c r="N65" s="31">
        <f>base_dados!N58*calculos!N6</f>
        <v>0</v>
      </c>
      <c r="O65" s="249"/>
      <c r="P65" s="31">
        <f>base_dados!P58*calculos!P6</f>
        <v>0</v>
      </c>
      <c r="Q65" s="31">
        <f>base_dados!Q58*calculos!Q6</f>
        <v>0</v>
      </c>
      <c r="R65" s="31">
        <f>base_dados!R58*calculos!R6</f>
        <v>0</v>
      </c>
      <c r="S65" s="31">
        <f>base_dados!S58*calculos!S6</f>
        <v>0</v>
      </c>
      <c r="T65" s="31">
        <f>base_dados!T58*calculos!T6</f>
        <v>0</v>
      </c>
      <c r="U65" s="30"/>
      <c r="V65" s="29"/>
    </row>
    <row r="66" spans="1:22">
      <c r="A66" s="32" t="s">
        <v>79</v>
      </c>
      <c r="B66" s="32"/>
      <c r="C66" s="32"/>
      <c r="D66" s="31">
        <f>base_dados!D59*calculos!D6</f>
        <v>0</v>
      </c>
      <c r="E66" s="31">
        <f>base_dados!E59*calculos!E6</f>
        <v>0</v>
      </c>
      <c r="F66" s="31">
        <f>base_dados!F59*calculos!F6</f>
        <v>0</v>
      </c>
      <c r="G66" s="31">
        <f>base_dados!G59*calculos!G6</f>
        <v>0</v>
      </c>
      <c r="H66" s="31">
        <f>base_dados!H59*calculos!H6</f>
        <v>0</v>
      </c>
      <c r="I66" s="31">
        <f>base_dados!I59*calculos!I6</f>
        <v>0</v>
      </c>
      <c r="J66" s="31">
        <f>base_dados!J59*calculos!J6</f>
        <v>0</v>
      </c>
      <c r="K66" s="31">
        <f>base_dados!K59*calculos!K6</f>
        <v>0</v>
      </c>
      <c r="L66" s="31">
        <f>base_dados!L59*calculos!L6</f>
        <v>0</v>
      </c>
      <c r="M66" s="31">
        <f>base_dados!M59*calculos!M6</f>
        <v>0</v>
      </c>
      <c r="N66" s="31">
        <f>base_dados!N59*calculos!N6</f>
        <v>0</v>
      </c>
      <c r="O66" s="249"/>
      <c r="P66" s="31">
        <f>base_dados!P59*calculos!P6</f>
        <v>0</v>
      </c>
      <c r="Q66" s="31">
        <f>base_dados!Q59*calculos!Q6</f>
        <v>0</v>
      </c>
      <c r="R66" s="31">
        <f>base_dados!R59*calculos!R6</f>
        <v>0</v>
      </c>
      <c r="S66" s="31">
        <f>base_dados!S59*calculos!S6</f>
        <v>0</v>
      </c>
      <c r="T66" s="31">
        <f>base_dados!T59*calculos!T6</f>
        <v>0</v>
      </c>
      <c r="U66" s="30"/>
      <c r="V66" s="29"/>
    </row>
    <row r="67" spans="1:22">
      <c r="A67" s="32" t="s">
        <v>6</v>
      </c>
      <c r="B67" s="32"/>
      <c r="C67" s="32"/>
      <c r="D67" s="31">
        <f>base_dados!D60*calculos!D6</f>
        <v>0</v>
      </c>
      <c r="E67" s="31">
        <f>base_dados!E60*calculos!E6</f>
        <v>0</v>
      </c>
      <c r="F67" s="31">
        <f>base_dados!F60*calculos!F6</f>
        <v>0</v>
      </c>
      <c r="G67" s="31">
        <f>base_dados!G60*calculos!G6</f>
        <v>0</v>
      </c>
      <c r="H67" s="31">
        <f>base_dados!H60*calculos!H6</f>
        <v>0</v>
      </c>
      <c r="I67" s="31">
        <f>base_dados!I60*calculos!I6</f>
        <v>0</v>
      </c>
      <c r="J67" s="31">
        <f>base_dados!J60*calculos!J6</f>
        <v>0</v>
      </c>
      <c r="K67" s="31">
        <f>base_dados!K60*calculos!K6</f>
        <v>0</v>
      </c>
      <c r="L67" s="31">
        <f>base_dados!L60*calculos!L6</f>
        <v>0</v>
      </c>
      <c r="M67" s="31">
        <f>base_dados!M60*calculos!M6</f>
        <v>0</v>
      </c>
      <c r="N67" s="31">
        <f>base_dados!N60*calculos!N6</f>
        <v>0</v>
      </c>
      <c r="O67" s="249"/>
      <c r="P67" s="31">
        <f>base_dados!P60*calculos!P6</f>
        <v>0</v>
      </c>
      <c r="Q67" s="31">
        <f>base_dados!Q60*calculos!Q6</f>
        <v>0</v>
      </c>
      <c r="R67" s="31">
        <f>base_dados!R60*calculos!R6</f>
        <v>0</v>
      </c>
      <c r="S67" s="31">
        <f>base_dados!S60*calculos!S6</f>
        <v>0</v>
      </c>
      <c r="T67" s="31">
        <f>base_dados!T60*calculos!T6</f>
        <v>0</v>
      </c>
      <c r="U67" s="30"/>
      <c r="V67" s="29"/>
    </row>
    <row r="68" spans="1:22">
      <c r="A68" s="32" t="s">
        <v>80</v>
      </c>
      <c r="B68" s="32"/>
      <c r="C68" s="32"/>
      <c r="D68" s="31">
        <f>base_dados!D61*calculos!D6</f>
        <v>0</v>
      </c>
      <c r="E68" s="31">
        <f>base_dados!E61*calculos!E6</f>
        <v>0</v>
      </c>
      <c r="F68" s="31">
        <f>base_dados!F61*calculos!F6</f>
        <v>0</v>
      </c>
      <c r="G68" s="31">
        <f>base_dados!G61*calculos!G6</f>
        <v>0</v>
      </c>
      <c r="H68" s="31">
        <f>base_dados!H61*calculos!H6</f>
        <v>0</v>
      </c>
      <c r="I68" s="31">
        <f>base_dados!I61*calculos!I6</f>
        <v>0</v>
      </c>
      <c r="J68" s="31">
        <f>base_dados!J61*calculos!J6</f>
        <v>0</v>
      </c>
      <c r="K68" s="31">
        <f>base_dados!K61*calculos!K6</f>
        <v>0</v>
      </c>
      <c r="L68" s="31">
        <f>base_dados!L61*calculos!L6</f>
        <v>0</v>
      </c>
      <c r="M68" s="31">
        <f>base_dados!M61*calculos!M6</f>
        <v>0</v>
      </c>
      <c r="N68" s="31">
        <f>base_dados!N61*calculos!N6</f>
        <v>0</v>
      </c>
      <c r="O68" s="249"/>
      <c r="P68" s="31">
        <f>base_dados!P61*calculos!P6</f>
        <v>0</v>
      </c>
      <c r="Q68" s="31">
        <f>base_dados!Q61*calculos!Q6</f>
        <v>0</v>
      </c>
      <c r="R68" s="31">
        <f>base_dados!R61*calculos!R6</f>
        <v>2</v>
      </c>
      <c r="S68" s="31">
        <f>base_dados!S61*calculos!S6</f>
        <v>0</v>
      </c>
      <c r="T68" s="31">
        <f>base_dados!T61*calculos!T6</f>
        <v>0</v>
      </c>
      <c r="U68" s="30"/>
      <c r="V68" s="29"/>
    </row>
    <row r="69" spans="1:22">
      <c r="A69" s="32" t="s">
        <v>81</v>
      </c>
      <c r="B69" s="32"/>
      <c r="C69" s="32"/>
      <c r="D69" s="31">
        <f>base_dados!D62*calculos!D6</f>
        <v>0</v>
      </c>
      <c r="E69" s="31">
        <f>base_dados!E62*calculos!E6</f>
        <v>0</v>
      </c>
      <c r="F69" s="31">
        <f>base_dados!F62*calculos!F6</f>
        <v>0</v>
      </c>
      <c r="G69" s="31">
        <f>base_dados!G62*calculos!G6</f>
        <v>0</v>
      </c>
      <c r="H69" s="31">
        <f>base_dados!H62*calculos!H6</f>
        <v>0</v>
      </c>
      <c r="I69" s="31">
        <f>base_dados!I62*calculos!I6</f>
        <v>0</v>
      </c>
      <c r="J69" s="31">
        <f>base_dados!J62*calculos!J6</f>
        <v>0</v>
      </c>
      <c r="K69" s="31">
        <f>base_dados!K62*calculos!K6</f>
        <v>0</v>
      </c>
      <c r="L69" s="31">
        <f>base_dados!L62*calculos!L6</f>
        <v>0</v>
      </c>
      <c r="M69" s="31">
        <f>base_dados!M62*calculos!M6</f>
        <v>0</v>
      </c>
      <c r="N69" s="31">
        <f>base_dados!N62*calculos!N6</f>
        <v>0</v>
      </c>
      <c r="O69" s="249"/>
      <c r="P69" s="31">
        <f>base_dados!P62*calculos!P6</f>
        <v>0</v>
      </c>
      <c r="Q69" s="31">
        <f>base_dados!Q62*calculos!Q6</f>
        <v>0</v>
      </c>
      <c r="R69" s="31">
        <f>base_dados!R62*calculos!R6</f>
        <v>0</v>
      </c>
      <c r="S69" s="31">
        <f>base_dados!S62*calculos!S6</f>
        <v>0</v>
      </c>
      <c r="T69" s="31">
        <f>base_dados!T62*calculos!T6</f>
        <v>0</v>
      </c>
      <c r="U69" s="30"/>
      <c r="V69" s="29"/>
    </row>
    <row r="70" spans="1:22">
      <c r="A70" s="32" t="s">
        <v>49</v>
      </c>
      <c r="B70" s="32"/>
      <c r="C70" s="32"/>
      <c r="D70" s="31">
        <f>base_dados!D63*calculos!D6</f>
        <v>0</v>
      </c>
      <c r="E70" s="31">
        <f>base_dados!E63*calculos!E6</f>
        <v>0</v>
      </c>
      <c r="F70" s="31">
        <f>base_dados!F63*calculos!F6</f>
        <v>0</v>
      </c>
      <c r="G70" s="31">
        <f>base_dados!G63*calculos!G6</f>
        <v>0</v>
      </c>
      <c r="H70" s="31">
        <f>base_dados!H63*calculos!H6</f>
        <v>0</v>
      </c>
      <c r="I70" s="31">
        <f>base_dados!I63*calculos!I6</f>
        <v>0</v>
      </c>
      <c r="J70" s="31">
        <f>base_dados!J63*calculos!J6</f>
        <v>0</v>
      </c>
      <c r="K70" s="31">
        <f>base_dados!K63*calculos!K6</f>
        <v>0</v>
      </c>
      <c r="L70" s="31">
        <f>base_dados!L63*calculos!L6</f>
        <v>0</v>
      </c>
      <c r="M70" s="31">
        <f>base_dados!M63*calculos!M6</f>
        <v>0</v>
      </c>
      <c r="N70" s="31">
        <f>base_dados!N63*calculos!N6</f>
        <v>0</v>
      </c>
      <c r="O70" s="249"/>
      <c r="P70" s="31">
        <f>base_dados!P63*calculos!P6</f>
        <v>0</v>
      </c>
      <c r="Q70" s="31">
        <f>base_dados!Q63*calculos!Q6</f>
        <v>0</v>
      </c>
      <c r="R70" s="31">
        <f>base_dados!R63*calculos!R6</f>
        <v>0</v>
      </c>
      <c r="S70" s="31">
        <f>base_dados!S63*calculos!S6</f>
        <v>0</v>
      </c>
      <c r="T70" s="31">
        <f>base_dados!T63*calculos!T6</f>
        <v>0</v>
      </c>
      <c r="U70" s="30"/>
      <c r="V70" s="29"/>
    </row>
    <row r="71" spans="1:22">
      <c r="A71" s="32" t="s">
        <v>14</v>
      </c>
      <c r="B71" s="32"/>
      <c r="C71" s="32"/>
      <c r="D71" s="31">
        <f>base_dados!D64*calculos!D6</f>
        <v>0</v>
      </c>
      <c r="E71" s="31">
        <f>base_dados!E64*calculos!E6</f>
        <v>0</v>
      </c>
      <c r="F71" s="31">
        <f>base_dados!F64*calculos!F6</f>
        <v>0</v>
      </c>
      <c r="G71" s="31">
        <f>base_dados!G64*calculos!G6</f>
        <v>0</v>
      </c>
      <c r="H71" s="31">
        <f>base_dados!H64*calculos!H6</f>
        <v>0</v>
      </c>
      <c r="I71" s="31">
        <f>base_dados!I64*calculos!I6</f>
        <v>0</v>
      </c>
      <c r="J71" s="31">
        <f>base_dados!J64*calculos!J6</f>
        <v>0</v>
      </c>
      <c r="K71" s="31">
        <f>base_dados!K64*calculos!K6</f>
        <v>0</v>
      </c>
      <c r="L71" s="31">
        <f>base_dados!L64*calculos!L6</f>
        <v>0</v>
      </c>
      <c r="M71" s="31">
        <f>base_dados!M64*calculos!M6</f>
        <v>0</v>
      </c>
      <c r="N71" s="31">
        <f>base_dados!N64*calculos!N6</f>
        <v>0</v>
      </c>
      <c r="O71" s="249"/>
      <c r="P71" s="31">
        <f>base_dados!P64*calculos!P6</f>
        <v>0</v>
      </c>
      <c r="Q71" s="31">
        <f>base_dados!Q64*calculos!Q6</f>
        <v>0</v>
      </c>
      <c r="R71" s="31">
        <f>base_dados!R64*calculos!R6</f>
        <v>0</v>
      </c>
      <c r="S71" s="31">
        <f>base_dados!S64*calculos!S6</f>
        <v>0</v>
      </c>
      <c r="T71" s="31">
        <f>base_dados!T64*calculos!T6</f>
        <v>0</v>
      </c>
      <c r="U71" s="30"/>
      <c r="V71" s="29"/>
    </row>
    <row r="72" spans="1:22">
      <c r="A72" s="32" t="s">
        <v>15</v>
      </c>
      <c r="B72" s="32"/>
      <c r="C72" s="32"/>
      <c r="D72" s="31">
        <f>base_dados!D65*calculos!D6</f>
        <v>0</v>
      </c>
      <c r="E72" s="31">
        <f>base_dados!E65*calculos!E6</f>
        <v>0</v>
      </c>
      <c r="F72" s="31">
        <f>base_dados!F65*calculos!F6</f>
        <v>0</v>
      </c>
      <c r="G72" s="31">
        <f>base_dados!G65*calculos!G6</f>
        <v>0</v>
      </c>
      <c r="H72" s="31">
        <f>base_dados!H65*calculos!H6</f>
        <v>0</v>
      </c>
      <c r="I72" s="31">
        <f>base_dados!I65*calculos!I6</f>
        <v>0</v>
      </c>
      <c r="J72" s="31">
        <f>base_dados!J65*calculos!J6</f>
        <v>0</v>
      </c>
      <c r="K72" s="31">
        <f>base_dados!K65*calculos!K6</f>
        <v>0</v>
      </c>
      <c r="L72" s="31">
        <f>base_dados!L65*calculos!L6</f>
        <v>0</v>
      </c>
      <c r="M72" s="31">
        <f>base_dados!M65*calculos!M6</f>
        <v>0</v>
      </c>
      <c r="N72" s="31">
        <f>base_dados!N65*calculos!N6</f>
        <v>0</v>
      </c>
      <c r="O72" s="249"/>
      <c r="P72" s="31">
        <f>base_dados!P65*calculos!P6</f>
        <v>0</v>
      </c>
      <c r="Q72" s="31">
        <f>base_dados!Q65*calculos!Q6</f>
        <v>1</v>
      </c>
      <c r="R72" s="31">
        <f>base_dados!R65*calculos!R6</f>
        <v>0</v>
      </c>
      <c r="S72" s="31">
        <f>base_dados!S65*calculos!S6</f>
        <v>0</v>
      </c>
      <c r="T72" s="31">
        <f>base_dados!T65*calculos!T6</f>
        <v>0</v>
      </c>
      <c r="U72" s="30"/>
      <c r="V72" s="29"/>
    </row>
    <row r="73" spans="1:22">
      <c r="A73" s="32" t="s">
        <v>16</v>
      </c>
      <c r="B73" s="32"/>
      <c r="C73" s="32"/>
      <c r="D73" s="31">
        <f>base_dados!D66*calculos!D6</f>
        <v>0</v>
      </c>
      <c r="E73" s="31">
        <f>base_dados!E66*calculos!E6</f>
        <v>0</v>
      </c>
      <c r="F73" s="31">
        <f>base_dados!F66*calculos!F6</f>
        <v>0</v>
      </c>
      <c r="G73" s="31">
        <f>base_dados!G66*calculos!G6</f>
        <v>0</v>
      </c>
      <c r="H73" s="31">
        <f>base_dados!H66*calculos!H6</f>
        <v>0</v>
      </c>
      <c r="I73" s="31">
        <f>base_dados!I66*calculos!I6</f>
        <v>0</v>
      </c>
      <c r="J73" s="31">
        <f>base_dados!J66*calculos!J6</f>
        <v>0</v>
      </c>
      <c r="K73" s="31">
        <f>base_dados!K66*calculos!K6</f>
        <v>0</v>
      </c>
      <c r="L73" s="31">
        <f>base_dados!L66*calculos!L6</f>
        <v>0</v>
      </c>
      <c r="M73" s="31">
        <f>base_dados!M66*calculos!M6</f>
        <v>0</v>
      </c>
      <c r="N73" s="31">
        <f>base_dados!N66*calculos!N6</f>
        <v>0</v>
      </c>
      <c r="O73" s="249"/>
      <c r="P73" s="31">
        <f>base_dados!P66*calculos!P6</f>
        <v>0</v>
      </c>
      <c r="Q73" s="31">
        <f>base_dados!Q66*calculos!Q6</f>
        <v>0</v>
      </c>
      <c r="R73" s="31">
        <f>base_dados!R66*calculos!R6</f>
        <v>0</v>
      </c>
      <c r="S73" s="31">
        <f>base_dados!S66*calculos!S6</f>
        <v>0</v>
      </c>
      <c r="T73" s="31">
        <f>base_dados!T66*calculos!T6</f>
        <v>1</v>
      </c>
      <c r="U73" s="30"/>
      <c r="V73" s="29"/>
    </row>
    <row r="74" spans="1:22">
      <c r="A74" s="32" t="s">
        <v>82</v>
      </c>
      <c r="B74" s="32"/>
      <c r="C74" s="32"/>
      <c r="D74" s="31">
        <f>base_dados!D67*calculos!D6</f>
        <v>0</v>
      </c>
      <c r="E74" s="31">
        <f>base_dados!E67*calculos!E6</f>
        <v>0</v>
      </c>
      <c r="F74" s="31">
        <f>base_dados!F67*calculos!F6</f>
        <v>0</v>
      </c>
      <c r="G74" s="31">
        <f>base_dados!G67*calculos!G6</f>
        <v>0</v>
      </c>
      <c r="H74" s="31">
        <f>base_dados!H67*calculos!H6</f>
        <v>0</v>
      </c>
      <c r="I74" s="31">
        <f>base_dados!I67*calculos!I6</f>
        <v>0</v>
      </c>
      <c r="J74" s="31">
        <f>base_dados!J67*calculos!J6</f>
        <v>0</v>
      </c>
      <c r="K74" s="31">
        <f>base_dados!K67*calculos!K6</f>
        <v>0</v>
      </c>
      <c r="L74" s="31">
        <f>base_dados!L67*calculos!L6</f>
        <v>0</v>
      </c>
      <c r="M74" s="31">
        <f>base_dados!M67*calculos!M6</f>
        <v>0</v>
      </c>
      <c r="N74" s="31">
        <f>base_dados!N67*calculos!N6</f>
        <v>0</v>
      </c>
      <c r="O74" s="249"/>
      <c r="P74" s="31">
        <f>base_dados!P67*calculos!P6</f>
        <v>0</v>
      </c>
      <c r="Q74" s="31">
        <f>base_dados!Q67*calculos!Q6</f>
        <v>0</v>
      </c>
      <c r="R74" s="31">
        <f>base_dados!R67*calculos!R6</f>
        <v>0</v>
      </c>
      <c r="S74" s="31">
        <f>base_dados!S67*calculos!S6</f>
        <v>0</v>
      </c>
      <c r="T74" s="31">
        <f>base_dados!T67*calculos!T6</f>
        <v>0</v>
      </c>
      <c r="U74" s="30"/>
      <c r="V74" s="29"/>
    </row>
    <row r="75" spans="1:22">
      <c r="A75" s="32" t="s">
        <v>17</v>
      </c>
      <c r="B75" s="32"/>
      <c r="C75" s="32"/>
      <c r="D75" s="31">
        <f>base_dados!D68*calculos!D6</f>
        <v>0</v>
      </c>
      <c r="E75" s="31">
        <f>base_dados!E68*calculos!E6</f>
        <v>0</v>
      </c>
      <c r="F75" s="31">
        <f>base_dados!F68*calculos!F6</f>
        <v>0</v>
      </c>
      <c r="G75" s="31">
        <f>base_dados!G68*calculos!G6</f>
        <v>0</v>
      </c>
      <c r="H75" s="31">
        <f>base_dados!H68*calculos!H6</f>
        <v>0</v>
      </c>
      <c r="I75" s="31">
        <f>base_dados!I68*calculos!I6</f>
        <v>0</v>
      </c>
      <c r="J75" s="31">
        <f>base_dados!J68*calculos!J6</f>
        <v>0</v>
      </c>
      <c r="K75" s="31">
        <f>base_dados!K68*calculos!K6</f>
        <v>0</v>
      </c>
      <c r="L75" s="31">
        <f>base_dados!L68*calculos!L6</f>
        <v>0</v>
      </c>
      <c r="M75" s="31">
        <f>base_dados!M68*calculos!M6</f>
        <v>0</v>
      </c>
      <c r="N75" s="31">
        <f>base_dados!N68*calculos!N6</f>
        <v>0</v>
      </c>
      <c r="O75" s="249"/>
      <c r="P75" s="31">
        <f>base_dados!P68*calculos!P6</f>
        <v>0</v>
      </c>
      <c r="Q75" s="31">
        <f>base_dados!Q68*calculos!Q6</f>
        <v>0</v>
      </c>
      <c r="R75" s="31">
        <f>base_dados!R68*calculos!R6</f>
        <v>0</v>
      </c>
      <c r="S75" s="31">
        <f>base_dados!S68*calculos!S6</f>
        <v>0</v>
      </c>
      <c r="T75" s="31">
        <f>base_dados!T68*calculos!T6</f>
        <v>0</v>
      </c>
      <c r="U75" s="30"/>
      <c r="V75" s="29"/>
    </row>
    <row r="76" spans="1:22">
      <c r="A76" s="32" t="s">
        <v>18</v>
      </c>
      <c r="B76" s="32"/>
      <c r="C76" s="32"/>
      <c r="D76" s="31">
        <f>base_dados!D69*calculos!D6</f>
        <v>0</v>
      </c>
      <c r="E76" s="31">
        <f>base_dados!E69*calculos!E6</f>
        <v>0</v>
      </c>
      <c r="F76" s="31">
        <f>base_dados!F69*calculos!F6</f>
        <v>0</v>
      </c>
      <c r="G76" s="31">
        <f>base_dados!G69*calculos!G6</f>
        <v>0</v>
      </c>
      <c r="H76" s="31">
        <f>base_dados!H69*calculos!H6</f>
        <v>0</v>
      </c>
      <c r="I76" s="31">
        <f>base_dados!I69*calculos!I6</f>
        <v>0</v>
      </c>
      <c r="J76" s="31">
        <f>base_dados!J69*calculos!J6</f>
        <v>0</v>
      </c>
      <c r="K76" s="31">
        <f>base_dados!K69*calculos!K6</f>
        <v>0</v>
      </c>
      <c r="L76" s="31">
        <f>base_dados!L69*calculos!L6</f>
        <v>0</v>
      </c>
      <c r="M76" s="31">
        <f>base_dados!M69*calculos!M6</f>
        <v>0</v>
      </c>
      <c r="N76" s="31">
        <f>base_dados!N69*calculos!N6</f>
        <v>0</v>
      </c>
      <c r="O76" s="249"/>
      <c r="P76" s="31">
        <f>base_dados!P69*calculos!P6</f>
        <v>0</v>
      </c>
      <c r="Q76" s="31">
        <f>base_dados!Q69*calculos!Q6</f>
        <v>0</v>
      </c>
      <c r="R76" s="31">
        <f>base_dados!R69*calculos!R6</f>
        <v>0</v>
      </c>
      <c r="S76" s="31">
        <f>base_dados!S69*calculos!S6</f>
        <v>0</v>
      </c>
      <c r="T76" s="31">
        <f>base_dados!T69*calculos!T6</f>
        <v>0</v>
      </c>
      <c r="U76" s="30"/>
      <c r="V76" s="29"/>
    </row>
    <row r="77" spans="1:22">
      <c r="A77" s="32" t="s">
        <v>83</v>
      </c>
      <c r="B77" s="32"/>
      <c r="C77" s="32"/>
      <c r="D77" s="31">
        <f>base_dados!D70*calculos!D6</f>
        <v>0</v>
      </c>
      <c r="E77" s="31">
        <f>base_dados!E70*calculos!E6</f>
        <v>0</v>
      </c>
      <c r="F77" s="31">
        <f>base_dados!F70*calculos!F6</f>
        <v>0</v>
      </c>
      <c r="G77" s="31">
        <f>base_dados!G70*calculos!G6</f>
        <v>0</v>
      </c>
      <c r="H77" s="31">
        <f>base_dados!H70*calculos!H6</f>
        <v>0</v>
      </c>
      <c r="I77" s="31">
        <f>base_dados!I70*calculos!I6</f>
        <v>0</v>
      </c>
      <c r="J77" s="31">
        <f>base_dados!J70*calculos!J6</f>
        <v>0</v>
      </c>
      <c r="K77" s="31">
        <f>base_dados!K70*calculos!K6</f>
        <v>0</v>
      </c>
      <c r="L77" s="31">
        <f>base_dados!L70*calculos!L6</f>
        <v>0</v>
      </c>
      <c r="M77" s="31">
        <f>base_dados!M70*calculos!M6</f>
        <v>0</v>
      </c>
      <c r="N77" s="31">
        <f>base_dados!N70*calculos!N6</f>
        <v>0</v>
      </c>
      <c r="O77" s="249"/>
      <c r="P77" s="31">
        <f>base_dados!P70*calculos!P6</f>
        <v>0</v>
      </c>
      <c r="Q77" s="31">
        <f>base_dados!Q70*calculos!Q6</f>
        <v>0</v>
      </c>
      <c r="R77" s="31">
        <f>base_dados!R70*calculos!R6</f>
        <v>0</v>
      </c>
      <c r="S77" s="31">
        <f>base_dados!S70*calculos!S6</f>
        <v>0</v>
      </c>
      <c r="T77" s="31">
        <f>base_dados!T70*calculos!T6</f>
        <v>0</v>
      </c>
      <c r="U77" s="30"/>
      <c r="V77" s="29"/>
    </row>
    <row r="78" spans="1:22">
      <c r="A78" s="32" t="s">
        <v>19</v>
      </c>
      <c r="B78" s="32"/>
      <c r="C78" s="32"/>
      <c r="D78" s="31">
        <f>base_dados!D71*calculos!D6</f>
        <v>0</v>
      </c>
      <c r="E78" s="31">
        <f>base_dados!E71*calculos!E6</f>
        <v>0</v>
      </c>
      <c r="F78" s="31">
        <f>base_dados!F71*calculos!F6</f>
        <v>0</v>
      </c>
      <c r="G78" s="31">
        <f>base_dados!G71*calculos!G6</f>
        <v>0</v>
      </c>
      <c r="H78" s="31">
        <f>base_dados!H71*calculos!H6</f>
        <v>6</v>
      </c>
      <c r="I78" s="31">
        <f>base_dados!I71*calculos!I6</f>
        <v>0</v>
      </c>
      <c r="J78" s="31">
        <f>base_dados!J71*calculos!J6</f>
        <v>0</v>
      </c>
      <c r="K78" s="31">
        <f>base_dados!K71*calculos!K6</f>
        <v>0</v>
      </c>
      <c r="L78" s="31">
        <f>base_dados!L71*calculos!L6</f>
        <v>0</v>
      </c>
      <c r="M78" s="31">
        <f>base_dados!M71*calculos!M6</f>
        <v>0</v>
      </c>
      <c r="N78" s="31">
        <f>base_dados!N71*calculos!N6</f>
        <v>0</v>
      </c>
      <c r="O78" s="249"/>
      <c r="P78" s="31">
        <f>base_dados!P71*calculos!P6</f>
        <v>0</v>
      </c>
      <c r="Q78" s="31">
        <f>base_dados!Q71*calculos!Q6</f>
        <v>0</v>
      </c>
      <c r="R78" s="31">
        <f>base_dados!R71*calculos!R6</f>
        <v>0</v>
      </c>
      <c r="S78" s="31">
        <f>base_dados!S71*calculos!S6</f>
        <v>0</v>
      </c>
      <c r="T78" s="31">
        <f>base_dados!T71*calculos!T6</f>
        <v>1</v>
      </c>
      <c r="U78" s="30"/>
      <c r="V78" s="29"/>
    </row>
    <row r="79" spans="1:22">
      <c r="A79" s="32" t="s">
        <v>84</v>
      </c>
      <c r="B79" s="32"/>
      <c r="C79" s="32"/>
      <c r="D79" s="31">
        <f>base_dados!D72*calculos!D6</f>
        <v>0</v>
      </c>
      <c r="E79" s="31">
        <f>base_dados!E72*calculos!E6</f>
        <v>0</v>
      </c>
      <c r="F79" s="31">
        <f>base_dados!F72*calculos!F6</f>
        <v>0</v>
      </c>
      <c r="G79" s="31">
        <f>base_dados!G72*calculos!G6</f>
        <v>0</v>
      </c>
      <c r="H79" s="31">
        <f>base_dados!H72*calculos!H6</f>
        <v>0</v>
      </c>
      <c r="I79" s="31">
        <f>base_dados!I72*calculos!I6</f>
        <v>0</v>
      </c>
      <c r="J79" s="31">
        <f>base_dados!J72*calculos!J6</f>
        <v>0</v>
      </c>
      <c r="K79" s="31">
        <f>base_dados!K72*calculos!K6</f>
        <v>0</v>
      </c>
      <c r="L79" s="31">
        <f>base_dados!L72*calculos!L6</f>
        <v>0</v>
      </c>
      <c r="M79" s="31">
        <f>base_dados!M72*calculos!M6</f>
        <v>0</v>
      </c>
      <c r="N79" s="31">
        <f>base_dados!N72*calculos!N6</f>
        <v>0</v>
      </c>
      <c r="O79" s="249"/>
      <c r="P79" s="31">
        <f>base_dados!P72*calculos!P6</f>
        <v>0</v>
      </c>
      <c r="Q79" s="31">
        <f>base_dados!Q72*calculos!Q6</f>
        <v>0</v>
      </c>
      <c r="R79" s="31">
        <f>base_dados!R72*calculos!R6</f>
        <v>2</v>
      </c>
      <c r="S79" s="31">
        <f>base_dados!S72*calculos!S6</f>
        <v>0</v>
      </c>
      <c r="T79" s="31">
        <f>base_dados!T72*calculos!T6</f>
        <v>0</v>
      </c>
      <c r="U79" s="30"/>
      <c r="V79" s="29"/>
    </row>
    <row r="80" spans="1:22">
      <c r="A80" s="32" t="s">
        <v>7</v>
      </c>
      <c r="B80" s="32"/>
      <c r="C80" s="32"/>
      <c r="D80" s="31">
        <f>base_dados!D73*calculos!D6</f>
        <v>0</v>
      </c>
      <c r="E80" s="31">
        <f>base_dados!E73*calculos!E6</f>
        <v>0</v>
      </c>
      <c r="F80" s="31">
        <f>base_dados!F73*calculos!F6</f>
        <v>0</v>
      </c>
      <c r="G80" s="31">
        <f>base_dados!G73*calculos!G6</f>
        <v>0</v>
      </c>
      <c r="H80" s="31">
        <f>base_dados!H73*calculos!H6</f>
        <v>0</v>
      </c>
      <c r="I80" s="31">
        <f>base_dados!I73*calculos!I6</f>
        <v>2</v>
      </c>
      <c r="J80" s="31">
        <f>base_dados!J73*calculos!J6</f>
        <v>0</v>
      </c>
      <c r="K80" s="31">
        <f>base_dados!K73*calculos!K6</f>
        <v>0</v>
      </c>
      <c r="L80" s="31">
        <f>base_dados!L73*calculos!L6</f>
        <v>0</v>
      </c>
      <c r="M80" s="31">
        <f>base_dados!M73*calculos!M6</f>
        <v>0</v>
      </c>
      <c r="N80" s="31">
        <f>base_dados!N73*calculos!N6</f>
        <v>0</v>
      </c>
      <c r="O80" s="249"/>
      <c r="P80" s="31">
        <f>base_dados!P73*calculos!P6</f>
        <v>0</v>
      </c>
      <c r="Q80" s="31">
        <f>base_dados!Q73*calculos!Q6</f>
        <v>0</v>
      </c>
      <c r="R80" s="31">
        <f>base_dados!R73*calculos!R6</f>
        <v>1</v>
      </c>
      <c r="S80" s="31">
        <f>base_dados!S73*calculos!S6</f>
        <v>0</v>
      </c>
      <c r="T80" s="31">
        <f>base_dados!T73*calculos!T6</f>
        <v>0</v>
      </c>
      <c r="U80" s="30"/>
      <c r="V80" s="29"/>
    </row>
    <row r="81" spans="1:22">
      <c r="A81" s="32" t="s">
        <v>85</v>
      </c>
      <c r="B81" s="32"/>
      <c r="C81" s="32"/>
      <c r="D81" s="31">
        <f>base_dados!D74*calculos!D6</f>
        <v>0</v>
      </c>
      <c r="E81" s="31">
        <f>base_dados!E74*calculos!E6</f>
        <v>0</v>
      </c>
      <c r="F81" s="31">
        <f>base_dados!F74*calculos!F6</f>
        <v>0</v>
      </c>
      <c r="G81" s="31">
        <f>base_dados!G74*calculos!G6</f>
        <v>0</v>
      </c>
      <c r="H81" s="31">
        <f>base_dados!H74*calculos!H6</f>
        <v>6</v>
      </c>
      <c r="I81" s="31">
        <f>base_dados!I74*calculos!I6</f>
        <v>0</v>
      </c>
      <c r="J81" s="31">
        <f>base_dados!J74*calculos!J6</f>
        <v>0</v>
      </c>
      <c r="K81" s="31">
        <f>base_dados!K74*calculos!K6</f>
        <v>0</v>
      </c>
      <c r="L81" s="31">
        <f>base_dados!L74*calculos!L6</f>
        <v>0</v>
      </c>
      <c r="M81" s="31">
        <f>base_dados!M74*calculos!M6</f>
        <v>0</v>
      </c>
      <c r="N81" s="31">
        <f>base_dados!N74*calculos!N6</f>
        <v>5</v>
      </c>
      <c r="O81" s="249"/>
      <c r="P81" s="31">
        <f>base_dados!P74*calculos!P6</f>
        <v>0</v>
      </c>
      <c r="Q81" s="31">
        <f>base_dados!Q74*calculos!Q6</f>
        <v>1</v>
      </c>
      <c r="R81" s="31">
        <f>base_dados!R74*calculos!R6</f>
        <v>0</v>
      </c>
      <c r="S81" s="31">
        <f>base_dados!S74*calculos!S6</f>
        <v>0</v>
      </c>
      <c r="T81" s="31">
        <f>base_dados!T74*calculos!T6</f>
        <v>0</v>
      </c>
      <c r="U81" s="30"/>
      <c r="V81" s="29"/>
    </row>
    <row r="82" spans="1:22">
      <c r="A82" s="32" t="s">
        <v>50</v>
      </c>
      <c r="B82" s="32"/>
      <c r="C82" s="32"/>
      <c r="D82" s="31">
        <f>base_dados!D75*calculos!D6</f>
        <v>0</v>
      </c>
      <c r="E82" s="31">
        <f>base_dados!E75*calculos!E6</f>
        <v>0</v>
      </c>
      <c r="F82" s="31">
        <f>base_dados!F75*calculos!F6</f>
        <v>0</v>
      </c>
      <c r="G82" s="31">
        <f>base_dados!G75*calculos!G6</f>
        <v>0</v>
      </c>
      <c r="H82" s="31">
        <f>base_dados!H75*calculos!H6</f>
        <v>5.5200000000000005</v>
      </c>
      <c r="I82" s="31">
        <f>base_dados!I75*calculos!I6</f>
        <v>0</v>
      </c>
      <c r="J82" s="31">
        <f>base_dados!J75*calculos!J6</f>
        <v>0</v>
      </c>
      <c r="K82" s="31">
        <f>base_dados!K75*calculos!K6</f>
        <v>0</v>
      </c>
      <c r="L82" s="31">
        <f>base_dados!L75*calculos!L6</f>
        <v>0</v>
      </c>
      <c r="M82" s="31">
        <f>base_dados!M75*calculos!M6</f>
        <v>0</v>
      </c>
      <c r="N82" s="31">
        <f>base_dados!N75*calculos!N6</f>
        <v>0</v>
      </c>
      <c r="O82" s="249"/>
      <c r="P82" s="31">
        <f>base_dados!P75*calculos!P6</f>
        <v>0</v>
      </c>
      <c r="Q82" s="31">
        <f>base_dados!Q75*calculos!Q6</f>
        <v>0</v>
      </c>
      <c r="R82" s="31">
        <f>base_dados!R75*calculos!R6</f>
        <v>0</v>
      </c>
      <c r="S82" s="31">
        <f>base_dados!S75*calculos!S6</f>
        <v>0</v>
      </c>
      <c r="T82" s="31">
        <f>base_dados!T75*calculos!T6</f>
        <v>0</v>
      </c>
      <c r="U82" s="30"/>
      <c r="V82" s="29"/>
    </row>
    <row r="83" spans="1:22">
      <c r="A83" s="32" t="s">
        <v>51</v>
      </c>
      <c r="B83" s="32"/>
      <c r="C83" s="32"/>
      <c r="D83" s="31">
        <f>base_dados!D76*calculos!D6</f>
        <v>0</v>
      </c>
      <c r="E83" s="31">
        <f>base_dados!E76*calculos!E6</f>
        <v>0</v>
      </c>
      <c r="F83" s="31">
        <f>base_dados!F76*calculos!F6</f>
        <v>0</v>
      </c>
      <c r="G83" s="31">
        <f>base_dados!G76*calculos!G6</f>
        <v>0</v>
      </c>
      <c r="H83" s="31">
        <f>base_dados!H76*calculos!H6</f>
        <v>0</v>
      </c>
      <c r="I83" s="31">
        <f>base_dados!I76*calculos!I6</f>
        <v>0</v>
      </c>
      <c r="J83" s="31">
        <f>base_dados!J76*calculos!J6</f>
        <v>0</v>
      </c>
      <c r="K83" s="31">
        <f>base_dados!K76*calculos!K6</f>
        <v>0</v>
      </c>
      <c r="L83" s="31">
        <f>base_dados!L76*calculos!L6</f>
        <v>0</v>
      </c>
      <c r="M83" s="31">
        <f>base_dados!M76*calculos!M6</f>
        <v>0</v>
      </c>
      <c r="N83" s="31">
        <f>base_dados!N76*calculos!N6</f>
        <v>0</v>
      </c>
      <c r="O83" s="249"/>
      <c r="P83" s="31">
        <f>base_dados!P76*calculos!P6</f>
        <v>0</v>
      </c>
      <c r="Q83" s="31">
        <f>base_dados!Q76*calculos!Q6</f>
        <v>0</v>
      </c>
      <c r="R83" s="31">
        <f>base_dados!R76*calculos!R6</f>
        <v>0</v>
      </c>
      <c r="S83" s="31">
        <f>base_dados!S76*calculos!S6</f>
        <v>0</v>
      </c>
      <c r="T83" s="31">
        <f>base_dados!T76*calculos!T6</f>
        <v>0</v>
      </c>
      <c r="U83" s="30"/>
      <c r="V83" s="29"/>
    </row>
    <row r="84" spans="1:22">
      <c r="A84" s="32" t="s">
        <v>52</v>
      </c>
      <c r="B84" s="32"/>
      <c r="C84" s="32"/>
      <c r="D84" s="31">
        <f>base_dados!D77*calculos!D6</f>
        <v>0</v>
      </c>
      <c r="E84" s="31">
        <f>base_dados!E77*calculos!E6</f>
        <v>0</v>
      </c>
      <c r="F84" s="31">
        <f>base_dados!F77*calculos!F6</f>
        <v>0</v>
      </c>
      <c r="G84" s="31">
        <f>base_dados!G77*calculos!G6</f>
        <v>0</v>
      </c>
      <c r="H84" s="31">
        <f>base_dados!H77*calculos!H6</f>
        <v>0</v>
      </c>
      <c r="I84" s="31">
        <f>base_dados!I77*calculos!I6</f>
        <v>0</v>
      </c>
      <c r="J84" s="31">
        <f>base_dados!J77*calculos!J6</f>
        <v>0</v>
      </c>
      <c r="K84" s="31">
        <f>base_dados!K77*calculos!K6</f>
        <v>0</v>
      </c>
      <c r="L84" s="31">
        <f>base_dados!L77*calculos!L6</f>
        <v>0</v>
      </c>
      <c r="M84" s="31">
        <f>base_dados!M77*calculos!M6</f>
        <v>0</v>
      </c>
      <c r="N84" s="31">
        <f>base_dados!N77*calculos!N6</f>
        <v>0</v>
      </c>
      <c r="O84" s="249"/>
      <c r="P84" s="31">
        <f>base_dados!P77*calculos!P6</f>
        <v>0</v>
      </c>
      <c r="Q84" s="31">
        <f>base_dados!Q77*calculos!Q6</f>
        <v>0</v>
      </c>
      <c r="R84" s="31">
        <f>base_dados!R77*calculos!R6</f>
        <v>0</v>
      </c>
      <c r="S84" s="31">
        <f>base_dados!S77*calculos!S6</f>
        <v>0</v>
      </c>
      <c r="T84" s="31">
        <f>base_dados!T77*calculos!T6</f>
        <v>0</v>
      </c>
      <c r="U84" s="30"/>
      <c r="V84" s="29"/>
    </row>
    <row r="85" spans="1:22">
      <c r="A85" s="32" t="s">
        <v>8</v>
      </c>
      <c r="B85" s="32"/>
      <c r="C85" s="32"/>
      <c r="D85" s="31">
        <f>base_dados!D78*calculos!D6</f>
        <v>0</v>
      </c>
      <c r="E85" s="31">
        <f>base_dados!E78*calculos!E6</f>
        <v>0</v>
      </c>
      <c r="F85" s="31">
        <f>base_dados!F78*calculos!F6</f>
        <v>0</v>
      </c>
      <c r="G85" s="31">
        <f>base_dados!G78*calculos!G6</f>
        <v>0</v>
      </c>
      <c r="H85" s="31">
        <f>base_dados!H78*calculos!H6</f>
        <v>6</v>
      </c>
      <c r="I85" s="31">
        <f>base_dados!I78*calculos!I6</f>
        <v>2</v>
      </c>
      <c r="J85" s="31">
        <f>base_dados!J78*calculos!J6</f>
        <v>0</v>
      </c>
      <c r="K85" s="31">
        <f>base_dados!K78*calculos!K6</f>
        <v>0</v>
      </c>
      <c r="L85" s="31">
        <f>base_dados!L78*calculos!L6</f>
        <v>3</v>
      </c>
      <c r="M85" s="31">
        <f>base_dados!M78*calculos!M6</f>
        <v>0</v>
      </c>
      <c r="N85" s="31">
        <f>base_dados!N78*calculos!N6</f>
        <v>0</v>
      </c>
      <c r="O85" s="249"/>
      <c r="P85" s="31">
        <f>base_dados!P78*calculos!P6</f>
        <v>0</v>
      </c>
      <c r="Q85" s="31">
        <f>base_dados!Q78*calculos!Q6</f>
        <v>1</v>
      </c>
      <c r="R85" s="31">
        <f>base_dados!R78*calculos!R6</f>
        <v>0</v>
      </c>
      <c r="S85" s="31">
        <f>base_dados!S78*calculos!S6</f>
        <v>0</v>
      </c>
      <c r="T85" s="31">
        <f>base_dados!T78*calculos!T6</f>
        <v>0</v>
      </c>
      <c r="U85" s="30"/>
      <c r="V85" s="29"/>
    </row>
    <row r="86" spans="1:22">
      <c r="A86" s="32" t="s">
        <v>53</v>
      </c>
      <c r="B86" s="32"/>
      <c r="C86" s="32"/>
      <c r="D86" s="31">
        <f>base_dados!D79*calculos!D6</f>
        <v>0</v>
      </c>
      <c r="E86" s="31">
        <f>base_dados!E79*calculos!E6</f>
        <v>0</v>
      </c>
      <c r="F86" s="31">
        <f>base_dados!F79*calculos!F6</f>
        <v>0</v>
      </c>
      <c r="G86" s="31">
        <f>base_dados!G79*calculos!G6</f>
        <v>0</v>
      </c>
      <c r="H86" s="31">
        <f>base_dados!H79*calculos!H6</f>
        <v>0</v>
      </c>
      <c r="I86" s="31">
        <f>base_dados!I79*calculos!I6</f>
        <v>0</v>
      </c>
      <c r="J86" s="31">
        <f>base_dados!J79*calculos!J6</f>
        <v>0</v>
      </c>
      <c r="K86" s="31">
        <f>base_dados!K79*calculos!K6</f>
        <v>0</v>
      </c>
      <c r="L86" s="31">
        <f>base_dados!L79*calculos!L6</f>
        <v>0</v>
      </c>
      <c r="M86" s="31">
        <f>base_dados!M79*calculos!M6</f>
        <v>0</v>
      </c>
      <c r="N86" s="31">
        <f>base_dados!N79*calculos!N6</f>
        <v>0</v>
      </c>
      <c r="O86" s="249"/>
      <c r="P86" s="31">
        <f>base_dados!P79*calculos!P6</f>
        <v>0</v>
      </c>
      <c r="Q86" s="31">
        <f>base_dados!Q79*calculos!Q6</f>
        <v>0</v>
      </c>
      <c r="R86" s="31">
        <f>base_dados!R79*calculos!R6</f>
        <v>0</v>
      </c>
      <c r="S86" s="31">
        <f>base_dados!S79*calculos!S6</f>
        <v>0</v>
      </c>
      <c r="T86" s="31">
        <f>base_dados!T79*calculos!T6</f>
        <v>0</v>
      </c>
      <c r="U86" s="30"/>
      <c r="V86" s="29"/>
    </row>
    <row r="87" spans="1:22">
      <c r="A87" s="32" t="s">
        <v>9</v>
      </c>
      <c r="B87" s="32"/>
      <c r="C87" s="32"/>
      <c r="D87" s="31">
        <f>base_dados!D80*calculos!D6</f>
        <v>0</v>
      </c>
      <c r="E87" s="31">
        <f>base_dados!E80*calculos!E6</f>
        <v>0</v>
      </c>
      <c r="F87" s="31">
        <f>base_dados!F80*calculos!F6</f>
        <v>0</v>
      </c>
      <c r="G87" s="31">
        <f>base_dados!G80*calculos!G6</f>
        <v>0</v>
      </c>
      <c r="H87" s="31">
        <f>base_dados!H80*calculos!H6</f>
        <v>0</v>
      </c>
      <c r="I87" s="31">
        <f>base_dados!I80*calculos!I6</f>
        <v>0</v>
      </c>
      <c r="J87" s="31">
        <f>base_dados!J80*calculos!J6</f>
        <v>0</v>
      </c>
      <c r="K87" s="31">
        <f>base_dados!K80*calculos!K6</f>
        <v>0</v>
      </c>
      <c r="L87" s="31">
        <f>base_dados!L80*calculos!L6</f>
        <v>0</v>
      </c>
      <c r="M87" s="31">
        <f>base_dados!M80*calculos!M6</f>
        <v>0</v>
      </c>
      <c r="N87" s="31">
        <f>base_dados!N80*calculos!N6</f>
        <v>0</v>
      </c>
      <c r="O87" s="249"/>
      <c r="P87" s="31">
        <f>base_dados!P80*calculos!P6</f>
        <v>0</v>
      </c>
      <c r="Q87" s="31">
        <f>base_dados!Q80*calculos!Q6</f>
        <v>0</v>
      </c>
      <c r="R87" s="31">
        <f>base_dados!R80*calculos!R6</f>
        <v>0</v>
      </c>
      <c r="S87" s="31">
        <f>base_dados!S80*calculos!S6</f>
        <v>0</v>
      </c>
      <c r="T87" s="31">
        <f>base_dados!T80*calculos!T6</f>
        <v>0</v>
      </c>
      <c r="U87" s="30"/>
      <c r="V87" s="29"/>
    </row>
    <row r="88" spans="1:22">
      <c r="A88" s="32" t="s">
        <v>54</v>
      </c>
      <c r="B88" s="32"/>
      <c r="C88" s="32"/>
      <c r="D88" s="31">
        <f>base_dados!D81*calculos!D6</f>
        <v>0</v>
      </c>
      <c r="E88" s="31">
        <f>base_dados!E81*calculos!E6</f>
        <v>0</v>
      </c>
      <c r="F88" s="31">
        <f>base_dados!F81*calculos!F6</f>
        <v>0</v>
      </c>
      <c r="G88" s="31">
        <f>base_dados!G81*calculos!G6</f>
        <v>0</v>
      </c>
      <c r="H88" s="31">
        <f>base_dados!H81*calculos!H6</f>
        <v>6</v>
      </c>
      <c r="I88" s="31">
        <f>base_dados!I81*calculos!I6</f>
        <v>2</v>
      </c>
      <c r="J88" s="31">
        <f>base_dados!J81*calculos!J6</f>
        <v>0</v>
      </c>
      <c r="K88" s="31">
        <f>base_dados!K81*calculos!K6</f>
        <v>0</v>
      </c>
      <c r="L88" s="31">
        <f>base_dados!L81*calculos!L6</f>
        <v>0</v>
      </c>
      <c r="M88" s="31">
        <f>base_dados!M81*calculos!M6</f>
        <v>0</v>
      </c>
      <c r="N88" s="31">
        <f>base_dados!N81*calculos!N6</f>
        <v>0</v>
      </c>
      <c r="O88" s="249"/>
      <c r="P88" s="31">
        <f>base_dados!P81*calculos!P6</f>
        <v>0</v>
      </c>
      <c r="Q88" s="31">
        <f>base_dados!Q81*calculos!Q6</f>
        <v>0</v>
      </c>
      <c r="R88" s="31">
        <f>base_dados!R81*calculos!R6</f>
        <v>0</v>
      </c>
      <c r="S88" s="31">
        <f>base_dados!S81*calculos!S6</f>
        <v>0</v>
      </c>
      <c r="T88" s="31">
        <f>base_dados!T81*calculos!T6</f>
        <v>0</v>
      </c>
      <c r="U88" s="30"/>
      <c r="V88" s="29"/>
    </row>
    <row r="89" spans="1:22">
      <c r="A89" s="32" t="s">
        <v>10</v>
      </c>
      <c r="B89" s="32"/>
      <c r="C89" s="32"/>
      <c r="D89" s="31">
        <f>base_dados!D82*calculos!D6</f>
        <v>0</v>
      </c>
      <c r="E89" s="31">
        <f>base_dados!E82*calculos!E6</f>
        <v>0</v>
      </c>
      <c r="F89" s="31">
        <f>base_dados!F82*calculos!F6</f>
        <v>0</v>
      </c>
      <c r="G89" s="31">
        <f>base_dados!G82*calculos!G6</f>
        <v>0</v>
      </c>
      <c r="H89" s="31">
        <f>base_dados!H82*calculos!H6</f>
        <v>6</v>
      </c>
      <c r="I89" s="31">
        <f>base_dados!I82*calculos!I6</f>
        <v>0</v>
      </c>
      <c r="J89" s="31">
        <f>base_dados!J82*calculos!J6</f>
        <v>0</v>
      </c>
      <c r="K89" s="31">
        <f>base_dados!K82*calculos!K6</f>
        <v>0</v>
      </c>
      <c r="L89" s="31">
        <f>base_dados!L82*calculos!L6</f>
        <v>0</v>
      </c>
      <c r="M89" s="31">
        <f>base_dados!M82*calculos!M6</f>
        <v>0</v>
      </c>
      <c r="N89" s="31">
        <f>base_dados!N82*calculos!N6</f>
        <v>0</v>
      </c>
      <c r="O89" s="249"/>
      <c r="P89" s="31">
        <f>base_dados!P82*calculos!P6</f>
        <v>0</v>
      </c>
      <c r="Q89" s="31">
        <f>base_dados!Q82*calculos!Q6</f>
        <v>0</v>
      </c>
      <c r="R89" s="31">
        <f>base_dados!R82*calculos!R6</f>
        <v>0</v>
      </c>
      <c r="S89" s="31">
        <f>base_dados!S82*calculos!S6</f>
        <v>0</v>
      </c>
      <c r="T89" s="31">
        <f>base_dados!T82*calculos!T6</f>
        <v>0</v>
      </c>
      <c r="U89" s="30"/>
      <c r="V89" s="29"/>
    </row>
    <row r="90" spans="1:22">
      <c r="A90" s="32" t="s">
        <v>86</v>
      </c>
      <c r="B90" s="32"/>
      <c r="C90" s="32"/>
      <c r="D90" s="31">
        <f>base_dados!D83*calculos!D6</f>
        <v>0</v>
      </c>
      <c r="E90" s="31">
        <f>base_dados!E83*calculos!E6</f>
        <v>0</v>
      </c>
      <c r="F90" s="31">
        <f>base_dados!F83*calculos!F6</f>
        <v>0</v>
      </c>
      <c r="G90" s="31">
        <f>base_dados!G83*calculos!G6</f>
        <v>0</v>
      </c>
      <c r="H90" s="31">
        <f>base_dados!H83*calculos!H6</f>
        <v>6</v>
      </c>
      <c r="I90" s="31">
        <f>base_dados!I83*calculos!I6</f>
        <v>0</v>
      </c>
      <c r="J90" s="31">
        <f>base_dados!J83*calculos!J6</f>
        <v>0</v>
      </c>
      <c r="K90" s="31">
        <f>base_dados!K83*calculos!K6</f>
        <v>0</v>
      </c>
      <c r="L90" s="31">
        <f>base_dados!L83*calculos!L6</f>
        <v>0</v>
      </c>
      <c r="M90" s="31">
        <f>base_dados!M83*calculos!M6</f>
        <v>0</v>
      </c>
      <c r="N90" s="31">
        <f>base_dados!N83*calculos!N6</f>
        <v>5</v>
      </c>
      <c r="O90" s="249"/>
      <c r="P90" s="31">
        <f>base_dados!P83*calculos!P6</f>
        <v>0</v>
      </c>
      <c r="Q90" s="31">
        <f>base_dados!Q83*calculos!Q6</f>
        <v>0</v>
      </c>
      <c r="R90" s="31">
        <f>base_dados!R83*calculos!R6</f>
        <v>0</v>
      </c>
      <c r="S90" s="31">
        <f>base_dados!S83*calculos!S6</f>
        <v>0</v>
      </c>
      <c r="T90" s="31">
        <f>base_dados!T83*calculos!T6</f>
        <v>0</v>
      </c>
      <c r="U90" s="30"/>
      <c r="V90" s="29"/>
    </row>
    <row r="91" spans="1:22">
      <c r="A91" s="32" t="s">
        <v>55</v>
      </c>
      <c r="B91" s="32"/>
      <c r="C91" s="32"/>
      <c r="D91" s="31">
        <f>base_dados!D84*calculos!D6</f>
        <v>0</v>
      </c>
      <c r="E91" s="31">
        <f>base_dados!E84*calculos!E6</f>
        <v>0</v>
      </c>
      <c r="F91" s="31">
        <f>base_dados!F84*calculos!F6</f>
        <v>0</v>
      </c>
      <c r="G91" s="31">
        <f>base_dados!G84*calculos!G6</f>
        <v>0</v>
      </c>
      <c r="H91" s="31">
        <f>base_dados!H84*calculos!H6</f>
        <v>0</v>
      </c>
      <c r="I91" s="31">
        <f>base_dados!I84*calculos!I6</f>
        <v>0</v>
      </c>
      <c r="J91" s="31">
        <f>base_dados!J84*calculos!J6</f>
        <v>0</v>
      </c>
      <c r="K91" s="31">
        <f>base_dados!K84*calculos!K6</f>
        <v>0</v>
      </c>
      <c r="L91" s="31">
        <f>base_dados!L84*calculos!L6</f>
        <v>0</v>
      </c>
      <c r="M91" s="31">
        <f>base_dados!M84*calculos!M6</f>
        <v>0</v>
      </c>
      <c r="N91" s="31">
        <f>base_dados!N84*calculos!N6</f>
        <v>0</v>
      </c>
      <c r="O91" s="249"/>
      <c r="P91" s="31">
        <f>base_dados!P84*calculos!P6</f>
        <v>0</v>
      </c>
      <c r="Q91" s="31">
        <f>base_dados!Q84*calculos!Q6</f>
        <v>0</v>
      </c>
      <c r="R91" s="31">
        <f>base_dados!R84*calculos!R6</f>
        <v>0</v>
      </c>
      <c r="S91" s="31">
        <f>base_dados!S84*calculos!S6</f>
        <v>0</v>
      </c>
      <c r="T91" s="31">
        <f>base_dados!T84*calculos!T6</f>
        <v>0</v>
      </c>
      <c r="U91" s="30"/>
      <c r="V91" s="29"/>
    </row>
    <row r="92" spans="1:22">
      <c r="A92" s="32" t="s">
        <v>56</v>
      </c>
      <c r="B92" s="32"/>
      <c r="C92" s="32"/>
      <c r="D92" s="31">
        <f>base_dados!D85*calculos!D6</f>
        <v>0</v>
      </c>
      <c r="E92" s="31">
        <f>base_dados!E85*calculos!E6</f>
        <v>0</v>
      </c>
      <c r="F92" s="31">
        <f>base_dados!F85*calculos!F6</f>
        <v>0</v>
      </c>
      <c r="G92" s="31">
        <f>base_dados!G85*calculos!G6</f>
        <v>0</v>
      </c>
      <c r="H92" s="31">
        <f>base_dados!H85*calculos!H6</f>
        <v>0</v>
      </c>
      <c r="I92" s="31">
        <f>base_dados!I85*calculos!I6</f>
        <v>0</v>
      </c>
      <c r="J92" s="31">
        <f>base_dados!J85*calculos!J6</f>
        <v>0</v>
      </c>
      <c r="K92" s="31">
        <f>base_dados!K85*calculos!K6</f>
        <v>0</v>
      </c>
      <c r="L92" s="31">
        <f>base_dados!L85*calculos!L6</f>
        <v>0</v>
      </c>
      <c r="M92" s="31">
        <f>base_dados!M85*calculos!M6</f>
        <v>0</v>
      </c>
      <c r="N92" s="31">
        <f>base_dados!N85*calculos!N6</f>
        <v>0</v>
      </c>
      <c r="O92" s="249"/>
      <c r="P92" s="31">
        <f>base_dados!P85*calculos!P6</f>
        <v>0</v>
      </c>
      <c r="Q92" s="31">
        <f>base_dados!Q85*calculos!Q6</f>
        <v>0</v>
      </c>
      <c r="R92" s="31">
        <f>base_dados!R85*calculos!R6</f>
        <v>2</v>
      </c>
      <c r="S92" s="31">
        <f>base_dados!S85*calculos!S6</f>
        <v>0</v>
      </c>
      <c r="T92" s="31">
        <f>base_dados!T85*calculos!T6</f>
        <v>0</v>
      </c>
      <c r="U92" s="30"/>
      <c r="V92" s="29"/>
    </row>
    <row r="93" spans="1:22">
      <c r="A93" s="32" t="s">
        <v>57</v>
      </c>
      <c r="B93" s="32"/>
      <c r="C93" s="32"/>
      <c r="D93" s="31">
        <f>base_dados!D86*calculos!D6</f>
        <v>0</v>
      </c>
      <c r="E93" s="31">
        <f>base_dados!E86*calculos!E6</f>
        <v>2</v>
      </c>
      <c r="F93" s="31">
        <f>base_dados!F86*calculos!F6</f>
        <v>0</v>
      </c>
      <c r="G93" s="31">
        <f>base_dados!G86*calculos!G6</f>
        <v>0</v>
      </c>
      <c r="H93" s="31">
        <f>base_dados!H86*calculos!H6</f>
        <v>0</v>
      </c>
      <c r="I93" s="31">
        <f>base_dados!I86*calculos!I6</f>
        <v>0</v>
      </c>
      <c r="J93" s="31">
        <f>base_dados!J86*calculos!J6</f>
        <v>0</v>
      </c>
      <c r="K93" s="31">
        <f>base_dados!K86*calculos!K6</f>
        <v>0</v>
      </c>
      <c r="L93" s="31">
        <f>base_dados!L86*calculos!L6</f>
        <v>0</v>
      </c>
      <c r="M93" s="31">
        <f>base_dados!M86*calculos!M6</f>
        <v>0</v>
      </c>
      <c r="N93" s="31">
        <f>base_dados!N86*calculos!N6</f>
        <v>0</v>
      </c>
      <c r="O93" s="249"/>
      <c r="P93" s="31">
        <f>base_dados!P86*calculos!P6</f>
        <v>0</v>
      </c>
      <c r="Q93" s="31">
        <f>base_dados!Q86*calculos!Q6</f>
        <v>1</v>
      </c>
      <c r="R93" s="31">
        <f>base_dados!R86*calculos!R6</f>
        <v>0</v>
      </c>
      <c r="S93" s="31">
        <f>base_dados!S86*calculos!S6</f>
        <v>0</v>
      </c>
      <c r="T93" s="31">
        <f>base_dados!T86*calculos!T6</f>
        <v>0</v>
      </c>
      <c r="U93" s="30"/>
      <c r="V93" s="29"/>
    </row>
    <row r="94" spans="1:22">
      <c r="A94" s="32" t="s">
        <v>58</v>
      </c>
      <c r="B94" s="32"/>
      <c r="C94" s="32"/>
      <c r="D94" s="31">
        <f>base_dados!D87*calculos!D6</f>
        <v>0</v>
      </c>
      <c r="E94" s="31">
        <f>base_dados!E87*calculos!E6</f>
        <v>0</v>
      </c>
      <c r="F94" s="31">
        <f>base_dados!F87*calculos!F6</f>
        <v>0</v>
      </c>
      <c r="G94" s="31">
        <f>base_dados!G87*calculos!G6</f>
        <v>0</v>
      </c>
      <c r="H94" s="31">
        <f>base_dados!H87*calculos!H6</f>
        <v>0</v>
      </c>
      <c r="I94" s="31">
        <f>base_dados!I87*calculos!I6</f>
        <v>0</v>
      </c>
      <c r="J94" s="31">
        <f>base_dados!J87*calculos!J6</f>
        <v>0</v>
      </c>
      <c r="K94" s="31">
        <f>base_dados!K87*calculos!K6</f>
        <v>0</v>
      </c>
      <c r="L94" s="31">
        <f>base_dados!L87*calculos!L6</f>
        <v>0</v>
      </c>
      <c r="M94" s="31">
        <f>base_dados!M87*calculos!M6</f>
        <v>0</v>
      </c>
      <c r="N94" s="31">
        <f>base_dados!N87*calculos!N6</f>
        <v>0</v>
      </c>
      <c r="O94" s="249"/>
      <c r="P94" s="31">
        <f>base_dados!P87*calculos!P6</f>
        <v>0</v>
      </c>
      <c r="Q94" s="31">
        <f>base_dados!Q87*calculos!Q6</f>
        <v>0</v>
      </c>
      <c r="R94" s="31">
        <f>base_dados!R87*calculos!R6</f>
        <v>0</v>
      </c>
      <c r="S94" s="31">
        <f>base_dados!S87*calculos!S6</f>
        <v>3</v>
      </c>
      <c r="T94" s="31">
        <f>base_dados!T87*calculos!T6</f>
        <v>0</v>
      </c>
      <c r="U94" s="30"/>
      <c r="V94" s="29"/>
    </row>
    <row r="95" spans="1:22">
      <c r="A95" s="32" t="s">
        <v>59</v>
      </c>
      <c r="B95" s="32"/>
      <c r="C95" s="32"/>
      <c r="D95" s="31">
        <f>base_dados!D88*calculos!D6</f>
        <v>0</v>
      </c>
      <c r="E95" s="31">
        <f>base_dados!E88*calculos!E6</f>
        <v>0</v>
      </c>
      <c r="F95" s="31">
        <f>base_dados!F88*calculos!F6</f>
        <v>0</v>
      </c>
      <c r="G95" s="31">
        <f>base_dados!G88*calculos!G6</f>
        <v>0</v>
      </c>
      <c r="H95" s="31">
        <f>base_dados!H88*calculos!H6</f>
        <v>6</v>
      </c>
      <c r="I95" s="31">
        <f>base_dados!I88*calculos!I6</f>
        <v>0</v>
      </c>
      <c r="J95" s="31">
        <f>base_dados!J88*calculos!J6</f>
        <v>0</v>
      </c>
      <c r="K95" s="31">
        <f>base_dados!K88*calculos!K6</f>
        <v>0</v>
      </c>
      <c r="L95" s="31">
        <f>base_dados!L88*calculos!L6</f>
        <v>0</v>
      </c>
      <c r="M95" s="31">
        <f>base_dados!M88*calculos!M6</f>
        <v>0</v>
      </c>
      <c r="N95" s="31">
        <f>base_dados!N88*calculos!N6</f>
        <v>0</v>
      </c>
      <c r="O95" s="249"/>
      <c r="P95" s="31">
        <f>base_dados!P88*calculos!P6</f>
        <v>0</v>
      </c>
      <c r="Q95" s="31">
        <f>base_dados!Q88*calculos!Q6</f>
        <v>0</v>
      </c>
      <c r="R95" s="31">
        <f>base_dados!R88*calculos!R6</f>
        <v>0</v>
      </c>
      <c r="S95" s="31">
        <f>base_dados!S88*calculos!S6</f>
        <v>0</v>
      </c>
      <c r="T95" s="31">
        <f>base_dados!T88*calculos!T6</f>
        <v>0</v>
      </c>
      <c r="U95" s="30"/>
      <c r="V95" s="29"/>
    </row>
    <row r="96" spans="1:22">
      <c r="A96" s="32" t="s">
        <v>11</v>
      </c>
      <c r="B96" s="32"/>
      <c r="C96" s="32"/>
      <c r="D96" s="31">
        <f>base_dados!D89*calculos!D6</f>
        <v>0</v>
      </c>
      <c r="E96" s="31">
        <f>base_dados!E89*calculos!E6</f>
        <v>0</v>
      </c>
      <c r="F96" s="31">
        <f>base_dados!F89*calculos!F6</f>
        <v>0</v>
      </c>
      <c r="G96" s="31">
        <f>base_dados!G89*calculos!G6</f>
        <v>0</v>
      </c>
      <c r="H96" s="31">
        <f>base_dados!H89*calculos!H6</f>
        <v>0</v>
      </c>
      <c r="I96" s="31">
        <f>base_dados!I89*calculos!I6</f>
        <v>0</v>
      </c>
      <c r="J96" s="31">
        <f>base_dados!J89*calculos!J6</f>
        <v>0</v>
      </c>
      <c r="K96" s="31">
        <f>base_dados!K89*calculos!K6</f>
        <v>0</v>
      </c>
      <c r="L96" s="31">
        <f>base_dados!L89*calculos!L6</f>
        <v>0</v>
      </c>
      <c r="M96" s="31">
        <f>base_dados!M89*calculos!M6</f>
        <v>0</v>
      </c>
      <c r="N96" s="31">
        <f>base_dados!N89*calculos!N6</f>
        <v>0</v>
      </c>
      <c r="O96" s="249"/>
      <c r="P96" s="31">
        <f>base_dados!P89*calculos!P6</f>
        <v>0</v>
      </c>
      <c r="Q96" s="31">
        <f>base_dados!Q89*calculos!Q6</f>
        <v>0</v>
      </c>
      <c r="R96" s="31">
        <f>base_dados!R89*calculos!R6</f>
        <v>0</v>
      </c>
      <c r="S96" s="31">
        <f>base_dados!S89*calculos!S6</f>
        <v>0</v>
      </c>
      <c r="T96" s="31">
        <f>base_dados!T89*calculos!T6</f>
        <v>0</v>
      </c>
      <c r="U96" s="30"/>
      <c r="V96" s="29"/>
    </row>
    <row r="97" spans="1:22">
      <c r="A97" s="32" t="s">
        <v>20</v>
      </c>
      <c r="B97" s="32"/>
      <c r="C97" s="32"/>
      <c r="D97" s="31">
        <f>base_dados!D90*calculos!D6</f>
        <v>0</v>
      </c>
      <c r="E97" s="31">
        <f>base_dados!E90*calculos!E6</f>
        <v>0</v>
      </c>
      <c r="F97" s="31">
        <f>base_dados!F90*calculos!F6</f>
        <v>0</v>
      </c>
      <c r="G97" s="31">
        <f>base_dados!G90*calculos!G6</f>
        <v>0</v>
      </c>
      <c r="H97" s="31">
        <f>base_dados!H90*calculos!H6</f>
        <v>6</v>
      </c>
      <c r="I97" s="31">
        <f>base_dados!I90*calculos!I6</f>
        <v>0</v>
      </c>
      <c r="J97" s="31">
        <f>base_dados!J90*calculos!J6</f>
        <v>0</v>
      </c>
      <c r="K97" s="31">
        <f>base_dados!K90*calculos!K6</f>
        <v>0</v>
      </c>
      <c r="L97" s="31">
        <f>base_dados!L90*calculos!L6</f>
        <v>0</v>
      </c>
      <c r="M97" s="31">
        <f>base_dados!M90*calculos!M6</f>
        <v>0</v>
      </c>
      <c r="N97" s="31">
        <f>base_dados!N90*calculos!N6</f>
        <v>0</v>
      </c>
      <c r="O97" s="249"/>
      <c r="P97" s="31">
        <f>base_dados!P90*calculos!P6</f>
        <v>0</v>
      </c>
      <c r="Q97" s="31">
        <f>base_dados!Q90*calculos!Q6</f>
        <v>0</v>
      </c>
      <c r="R97" s="31">
        <f>base_dados!R90*calculos!R6</f>
        <v>0</v>
      </c>
      <c r="S97" s="31">
        <f>base_dados!S90*calculos!S6</f>
        <v>0</v>
      </c>
      <c r="T97" s="31">
        <f>base_dados!T90*calculos!T6</f>
        <v>0</v>
      </c>
      <c r="U97" s="30"/>
      <c r="V97" s="29"/>
    </row>
    <row r="98" spans="1:22">
      <c r="A98" s="32" t="s">
        <v>12</v>
      </c>
      <c r="B98" s="32"/>
      <c r="C98" s="32"/>
      <c r="D98" s="31">
        <f>base_dados!D91*calculos!D6</f>
        <v>0</v>
      </c>
      <c r="E98" s="31">
        <f>base_dados!E91*calculos!E6</f>
        <v>0</v>
      </c>
      <c r="F98" s="31">
        <f>base_dados!F91*calculos!F6</f>
        <v>0</v>
      </c>
      <c r="G98" s="31">
        <f>base_dados!G91*calculos!G6</f>
        <v>0</v>
      </c>
      <c r="H98" s="31">
        <f>base_dados!H91*calculos!H6</f>
        <v>0</v>
      </c>
      <c r="I98" s="31">
        <f>base_dados!I91*calculos!I6</f>
        <v>0</v>
      </c>
      <c r="J98" s="31">
        <f>base_dados!J91*calculos!J6</f>
        <v>0</v>
      </c>
      <c r="K98" s="31">
        <f>base_dados!K91*calculos!K6</f>
        <v>0</v>
      </c>
      <c r="L98" s="31">
        <f>base_dados!L91*calculos!L6</f>
        <v>0</v>
      </c>
      <c r="M98" s="31">
        <f>base_dados!M91*calculos!M6</f>
        <v>0</v>
      </c>
      <c r="N98" s="31">
        <f>base_dados!N91*calculos!N6</f>
        <v>0</v>
      </c>
      <c r="O98" s="249"/>
      <c r="P98" s="31">
        <f>base_dados!P91*calculos!P6</f>
        <v>0</v>
      </c>
      <c r="Q98" s="31">
        <f>base_dados!Q91*calculos!Q6</f>
        <v>0</v>
      </c>
      <c r="R98" s="31">
        <f>base_dados!R91*calculos!R6</f>
        <v>0</v>
      </c>
      <c r="S98" s="31">
        <f>base_dados!S91*calculos!S6</f>
        <v>0</v>
      </c>
      <c r="T98" s="31">
        <f>base_dados!T91*calculos!T6</f>
        <v>0</v>
      </c>
      <c r="U98" s="30"/>
      <c r="V98" s="29"/>
    </row>
    <row r="99" spans="1:22">
      <c r="A99" s="32" t="s">
        <v>94</v>
      </c>
      <c r="B99" s="32"/>
      <c r="C99" s="32"/>
      <c r="D99" s="31">
        <f>base_dados!D92*calculos!D6</f>
        <v>0</v>
      </c>
      <c r="E99" s="31">
        <f>base_dados!E92*calculos!E6</f>
        <v>0</v>
      </c>
      <c r="F99" s="31">
        <f>base_dados!F92*calculos!F6</f>
        <v>0</v>
      </c>
      <c r="G99" s="31">
        <f>base_dados!G92*calculos!G6</f>
        <v>0</v>
      </c>
      <c r="H99" s="31">
        <f>base_dados!H92*calculos!H6</f>
        <v>6</v>
      </c>
      <c r="I99" s="31">
        <f>base_dados!I92*calculos!I6</f>
        <v>0</v>
      </c>
      <c r="J99" s="31">
        <f>base_dados!J92*calculos!J6</f>
        <v>0</v>
      </c>
      <c r="K99" s="31">
        <f>base_dados!K92*calculos!K6</f>
        <v>0</v>
      </c>
      <c r="L99" s="31">
        <f>base_dados!L92*calculos!L6</f>
        <v>0</v>
      </c>
      <c r="M99" s="31">
        <f>base_dados!M92*calculos!M6</f>
        <v>0</v>
      </c>
      <c r="N99" s="31">
        <f>base_dados!N92*calculos!N6</f>
        <v>0</v>
      </c>
      <c r="O99" s="249"/>
      <c r="P99" s="31">
        <f>base_dados!P92*calculos!P6</f>
        <v>0</v>
      </c>
      <c r="Q99" s="31">
        <f>base_dados!Q92*calculos!Q6</f>
        <v>0</v>
      </c>
      <c r="R99" s="31">
        <f>base_dados!R92*calculos!R6</f>
        <v>0</v>
      </c>
      <c r="S99" s="31">
        <f>base_dados!S92*calculos!S6</f>
        <v>0</v>
      </c>
      <c r="T99" s="31">
        <f>base_dados!T92*calculos!T6</f>
        <v>0</v>
      </c>
      <c r="U99" s="30"/>
      <c r="V99" s="29"/>
    </row>
    <row r="100" spans="1:22">
      <c r="A100" s="32" t="s">
        <v>60</v>
      </c>
      <c r="B100" s="32"/>
      <c r="C100" s="32"/>
      <c r="D100" s="31">
        <f>base_dados!D93*calculos!D6</f>
        <v>0</v>
      </c>
      <c r="E100" s="31">
        <f>base_dados!E93*calculos!E6</f>
        <v>0</v>
      </c>
      <c r="F100" s="31">
        <f>base_dados!F93*calculos!F6</f>
        <v>0</v>
      </c>
      <c r="G100" s="31">
        <f>base_dados!G93*calculos!G6</f>
        <v>0</v>
      </c>
      <c r="H100" s="31">
        <f>base_dados!H93*calculos!H6</f>
        <v>4.0200000000000005</v>
      </c>
      <c r="I100" s="31">
        <f>base_dados!I93*calculos!I6</f>
        <v>0</v>
      </c>
      <c r="J100" s="31">
        <f>base_dados!J93*calculos!J6</f>
        <v>0</v>
      </c>
      <c r="K100" s="31">
        <f>base_dados!K93*calculos!K6</f>
        <v>0</v>
      </c>
      <c r="L100" s="31">
        <f>base_dados!L93*calculos!L6</f>
        <v>0</v>
      </c>
      <c r="M100" s="31">
        <f>base_dados!M93*calculos!M6</f>
        <v>0</v>
      </c>
      <c r="N100" s="31">
        <f>base_dados!N93*calculos!N6</f>
        <v>5</v>
      </c>
      <c r="O100" s="249"/>
      <c r="P100" s="31">
        <f>base_dados!P93*calculos!P6</f>
        <v>0</v>
      </c>
      <c r="Q100" s="31">
        <f>base_dados!Q93*calculos!Q6</f>
        <v>0</v>
      </c>
      <c r="R100" s="31">
        <f>base_dados!R93*calculos!R6</f>
        <v>0</v>
      </c>
      <c r="S100" s="31">
        <f>base_dados!S93*calculos!S6</f>
        <v>0</v>
      </c>
      <c r="T100" s="31">
        <f>base_dados!T93*calculos!T6</f>
        <v>0</v>
      </c>
      <c r="U100" s="30"/>
      <c r="V100" s="29"/>
    </row>
    <row r="101" spans="1:22">
      <c r="A101" s="32" t="s">
        <v>61</v>
      </c>
      <c r="B101" s="32"/>
      <c r="C101" s="32"/>
      <c r="D101" s="31">
        <f>base_dados!D94*calculos!D6</f>
        <v>0</v>
      </c>
      <c r="E101" s="31">
        <f>base_dados!E94*calculos!E6</f>
        <v>0</v>
      </c>
      <c r="F101" s="31">
        <f>base_dados!F94*calculos!F6</f>
        <v>0</v>
      </c>
      <c r="G101" s="31">
        <f>base_dados!G94*calculos!G6</f>
        <v>0</v>
      </c>
      <c r="H101" s="31">
        <f>base_dados!H94*calculos!H6</f>
        <v>0</v>
      </c>
      <c r="I101" s="31">
        <f>base_dados!I94*calculos!I6</f>
        <v>0</v>
      </c>
      <c r="J101" s="31">
        <f>base_dados!J94*calculos!J6</f>
        <v>0</v>
      </c>
      <c r="K101" s="31">
        <f>base_dados!K94*calculos!K6</f>
        <v>0</v>
      </c>
      <c r="L101" s="31">
        <f>base_dados!L94*calculos!L6</f>
        <v>0</v>
      </c>
      <c r="M101" s="31">
        <f>base_dados!M94*calculos!M6</f>
        <v>0</v>
      </c>
      <c r="N101" s="31">
        <f>base_dados!N94*calculos!N6</f>
        <v>0</v>
      </c>
      <c r="O101" s="249"/>
      <c r="P101" s="31">
        <f>base_dados!P94*calculos!P6</f>
        <v>0</v>
      </c>
      <c r="Q101" s="31">
        <f>base_dados!Q94*calculos!Q6</f>
        <v>0</v>
      </c>
      <c r="R101" s="31">
        <f>base_dados!R94*calculos!R6</f>
        <v>0</v>
      </c>
      <c r="S101" s="31">
        <f>base_dados!S94*calculos!S6</f>
        <v>0</v>
      </c>
      <c r="T101" s="31">
        <f>base_dados!T94*calculos!T6</f>
        <v>0</v>
      </c>
      <c r="U101" s="30"/>
      <c r="V101" s="29"/>
    </row>
    <row r="102" spans="1:22">
      <c r="A102" s="32" t="s">
        <v>62</v>
      </c>
      <c r="B102" s="32"/>
      <c r="C102" s="32"/>
      <c r="D102" s="31">
        <f>base_dados!D95*calculos!D6</f>
        <v>0</v>
      </c>
      <c r="E102" s="31">
        <f>base_dados!E95*calculos!E6</f>
        <v>0</v>
      </c>
      <c r="F102" s="31">
        <f>base_dados!F95*calculos!F6</f>
        <v>0</v>
      </c>
      <c r="G102" s="31">
        <f>base_dados!G95*calculos!G6</f>
        <v>0</v>
      </c>
      <c r="H102" s="31">
        <f>base_dados!H95*calculos!H6</f>
        <v>0</v>
      </c>
      <c r="I102" s="31">
        <f>base_dados!I95*calculos!I6</f>
        <v>0</v>
      </c>
      <c r="J102" s="31">
        <f>base_dados!J95*calculos!J6</f>
        <v>0</v>
      </c>
      <c r="K102" s="31">
        <f>base_dados!K95*calculos!K6</f>
        <v>0</v>
      </c>
      <c r="L102" s="31">
        <f>base_dados!L95*calculos!L6</f>
        <v>0</v>
      </c>
      <c r="M102" s="31">
        <f>base_dados!M95*calculos!M6</f>
        <v>0</v>
      </c>
      <c r="N102" s="31">
        <f>base_dados!N95*calculos!N6</f>
        <v>0</v>
      </c>
      <c r="O102" s="249"/>
      <c r="P102" s="31">
        <f>base_dados!P95*calculos!P6</f>
        <v>0</v>
      </c>
      <c r="Q102" s="31">
        <f>base_dados!Q95*calculos!Q6</f>
        <v>0</v>
      </c>
      <c r="R102" s="31">
        <f>base_dados!R95*calculos!R6</f>
        <v>0</v>
      </c>
      <c r="S102" s="31">
        <f>base_dados!S95*calculos!S6</f>
        <v>0</v>
      </c>
      <c r="T102" s="31">
        <f>base_dados!T95*calculos!T6</f>
        <v>0</v>
      </c>
      <c r="U102" s="30"/>
      <c r="V102" s="29"/>
    </row>
    <row r="103" spans="1:22">
      <c r="A103" s="32" t="s">
        <v>63</v>
      </c>
      <c r="B103" s="32"/>
      <c r="C103" s="32"/>
      <c r="D103" s="31">
        <f>base_dados!D96*calculos!D6</f>
        <v>0</v>
      </c>
      <c r="E103" s="31">
        <f>base_dados!E96*calculos!E6</f>
        <v>0</v>
      </c>
      <c r="F103" s="31">
        <f>base_dados!F96*calculos!F6</f>
        <v>0</v>
      </c>
      <c r="G103" s="31">
        <f>base_dados!G96*calculos!G6</f>
        <v>0</v>
      </c>
      <c r="H103" s="31">
        <f>base_dados!H96*calculos!H6</f>
        <v>6</v>
      </c>
      <c r="I103" s="31">
        <f>base_dados!I96*calculos!I6</f>
        <v>0</v>
      </c>
      <c r="J103" s="31">
        <f>base_dados!J96*calculos!J6</f>
        <v>0</v>
      </c>
      <c r="K103" s="31">
        <f>base_dados!K96*calculos!K6</f>
        <v>0</v>
      </c>
      <c r="L103" s="31">
        <f>base_dados!L96*calculos!L6</f>
        <v>0</v>
      </c>
      <c r="M103" s="31">
        <f>base_dados!M96*calculos!M6</f>
        <v>0</v>
      </c>
      <c r="N103" s="31">
        <f>base_dados!N96*calculos!N6</f>
        <v>5</v>
      </c>
      <c r="O103" s="249"/>
      <c r="P103" s="31">
        <f>base_dados!P96*calculos!P6</f>
        <v>0</v>
      </c>
      <c r="Q103" s="31">
        <f>base_dados!Q96*calculos!Q6</f>
        <v>0</v>
      </c>
      <c r="R103" s="31">
        <f>base_dados!R96*calculos!R6</f>
        <v>2</v>
      </c>
      <c r="S103" s="31">
        <f>base_dados!S96*calculos!S6</f>
        <v>0</v>
      </c>
      <c r="T103" s="31">
        <f>base_dados!T96*calculos!T6</f>
        <v>1</v>
      </c>
      <c r="U103" s="30"/>
      <c r="V103" s="29"/>
    </row>
    <row r="104" spans="1:22">
      <c r="A104" s="32" t="s">
        <v>64</v>
      </c>
      <c r="B104" s="32"/>
      <c r="C104" s="32"/>
      <c r="D104" s="31">
        <f>base_dados!D97*calculos!D6</f>
        <v>0</v>
      </c>
      <c r="E104" s="31">
        <f>base_dados!E97*calculos!E6</f>
        <v>0</v>
      </c>
      <c r="F104" s="31">
        <f>base_dados!F97*calculos!F6</f>
        <v>0</v>
      </c>
      <c r="G104" s="31">
        <f>base_dados!G97*calculos!G6</f>
        <v>0</v>
      </c>
      <c r="H104" s="31">
        <f>base_dados!H97*calculos!H6</f>
        <v>0</v>
      </c>
      <c r="I104" s="31">
        <f>base_dados!I97*calculos!I6</f>
        <v>0</v>
      </c>
      <c r="J104" s="31">
        <f>base_dados!J97*calculos!J6</f>
        <v>0</v>
      </c>
      <c r="K104" s="31">
        <f>base_dados!K97*calculos!K6</f>
        <v>0</v>
      </c>
      <c r="L104" s="31">
        <f>base_dados!L97*calculos!L6</f>
        <v>0</v>
      </c>
      <c r="M104" s="31">
        <f>base_dados!M97*calculos!M6</f>
        <v>0</v>
      </c>
      <c r="N104" s="31">
        <f>base_dados!N97*calculos!N6</f>
        <v>0</v>
      </c>
      <c r="O104" s="250"/>
      <c r="P104" s="31">
        <f>base_dados!P97*calculos!P6</f>
        <v>0</v>
      </c>
      <c r="Q104" s="31">
        <f>base_dados!Q97*calculos!Q6</f>
        <v>1</v>
      </c>
      <c r="R104" s="31">
        <f>base_dados!R97*calculos!R6</f>
        <v>0</v>
      </c>
      <c r="S104" s="31">
        <f>base_dados!S97*calculos!S6</f>
        <v>0</v>
      </c>
      <c r="T104" s="31">
        <f>base_dados!T97*calculos!T6</f>
        <v>0</v>
      </c>
      <c r="U104" s="30"/>
      <c r="V104" s="29"/>
    </row>
    <row r="106" spans="1:22"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V106" s="29"/>
    </row>
    <row r="108" spans="1:22">
      <c r="T108" s="28"/>
    </row>
  </sheetData>
  <mergeCells count="44">
    <mergeCell ref="P9:S9"/>
    <mergeCell ref="T9:T12"/>
    <mergeCell ref="C10:C12"/>
    <mergeCell ref="D10:D12"/>
    <mergeCell ref="E10:F10"/>
    <mergeCell ref="G10:G12"/>
    <mergeCell ref="P10:P12"/>
    <mergeCell ref="H10:H12"/>
    <mergeCell ref="I10:N10"/>
    <mergeCell ref="Q10:Q12"/>
    <mergeCell ref="R10:R12"/>
    <mergeCell ref="S10:S12"/>
    <mergeCell ref="E11:E12"/>
    <mergeCell ref="F11:F12"/>
    <mergeCell ref="I11:I12"/>
    <mergeCell ref="J11:J12"/>
    <mergeCell ref="A1:T1"/>
    <mergeCell ref="A8:T8"/>
    <mergeCell ref="P2:S2"/>
    <mergeCell ref="T2:T5"/>
    <mergeCell ref="C3:C5"/>
    <mergeCell ref="D3:D5"/>
    <mergeCell ref="E3:F3"/>
    <mergeCell ref="G3:G5"/>
    <mergeCell ref="P3:P5"/>
    <mergeCell ref="Q3:Q5"/>
    <mergeCell ref="R3:R5"/>
    <mergeCell ref="S3:S5"/>
    <mergeCell ref="E4:E5"/>
    <mergeCell ref="F4:F5"/>
    <mergeCell ref="I4:I5"/>
    <mergeCell ref="J4:J5"/>
    <mergeCell ref="O2:O6"/>
    <mergeCell ref="O9:O104"/>
    <mergeCell ref="K11:N11"/>
    <mergeCell ref="A2:A5"/>
    <mergeCell ref="B2:B5"/>
    <mergeCell ref="C2:N2"/>
    <mergeCell ref="A9:A12"/>
    <mergeCell ref="B9:B12"/>
    <mergeCell ref="C9:N9"/>
    <mergeCell ref="K4:N4"/>
    <mergeCell ref="H3:H5"/>
    <mergeCell ref="I3:N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7"/>
  <sheetViews>
    <sheetView zoomScale="110" zoomScaleNormal="110" workbookViewId="0">
      <pane ySplit="1" topLeftCell="A2" activePane="bottomLeft" state="frozen"/>
      <selection pane="bottomLeft" activeCell="G3" sqref="G3"/>
    </sheetView>
  </sheetViews>
  <sheetFormatPr defaultRowHeight="15"/>
  <cols>
    <col min="1" max="1" width="27.42578125" bestFit="1" customWidth="1"/>
    <col min="2" max="2" width="17.140625" customWidth="1"/>
    <col min="3" max="3" width="16.5703125" customWidth="1"/>
    <col min="4" max="4" width="10.42578125" customWidth="1"/>
    <col min="5" max="5" width="16.28515625" customWidth="1"/>
    <col min="6" max="6" width="14.28515625" customWidth="1"/>
    <col min="7" max="7" width="12.140625" customWidth="1"/>
    <col min="8" max="8" width="12.85546875" customWidth="1"/>
    <col min="10" max="10" width="33.7109375" customWidth="1"/>
    <col min="13" max="13" width="12.42578125" bestFit="1" customWidth="1"/>
    <col min="14" max="14" width="14.5703125" customWidth="1"/>
  </cols>
  <sheetData>
    <row r="1" spans="1:10" ht="38.25" customHeight="1">
      <c r="A1" s="66" t="s">
        <v>87</v>
      </c>
      <c r="B1" s="67" t="s">
        <v>178</v>
      </c>
      <c r="C1" s="79" t="s">
        <v>179</v>
      </c>
      <c r="D1" s="68" t="s">
        <v>180</v>
      </c>
      <c r="E1" s="67" t="s">
        <v>181</v>
      </c>
      <c r="F1" s="67" t="s">
        <v>182</v>
      </c>
      <c r="G1" s="68" t="s">
        <v>183</v>
      </c>
      <c r="H1" s="68" t="s">
        <v>184</v>
      </c>
    </row>
    <row r="2" spans="1:10">
      <c r="A2" s="72" t="s">
        <v>0</v>
      </c>
      <c r="B2" s="69">
        <f>SUM(calculos!D13:N13)</f>
        <v>8</v>
      </c>
      <c r="C2" s="69" t="e">
        <f>calculos!T13+#REF!</f>
        <v>#REF!</v>
      </c>
      <c r="D2" s="69">
        <v>3</v>
      </c>
      <c r="E2" s="69" t="e">
        <f>SUM(B2:D2)</f>
        <v>#REF!</v>
      </c>
      <c r="F2" s="70">
        <f>SUM(calculos!P13:S13)</f>
        <v>0</v>
      </c>
      <c r="G2" s="71" t="e">
        <f>E2/$E$95</f>
        <v>#REF!</v>
      </c>
      <c r="H2" s="71">
        <f>F2/$F$95</f>
        <v>0</v>
      </c>
      <c r="J2" s="111"/>
    </row>
    <row r="3" spans="1:10">
      <c r="A3" s="72" t="s">
        <v>21</v>
      </c>
      <c r="B3" s="69">
        <f>SUM(calculos!D14:N14)</f>
        <v>6</v>
      </c>
      <c r="C3" s="69" t="e">
        <f>calculos!T14+#REF!</f>
        <v>#REF!</v>
      </c>
      <c r="D3" s="69">
        <v>3</v>
      </c>
      <c r="E3" s="69" t="e">
        <f>SUM(B3:D3)</f>
        <v>#REF!</v>
      </c>
      <c r="F3" s="70">
        <f>SUM(calculos!P14:S14)</f>
        <v>0</v>
      </c>
      <c r="G3" s="71" t="e">
        <f>E3/$E$95</f>
        <v>#REF!</v>
      </c>
      <c r="H3" s="71">
        <f t="shared" ref="H3:H66" si="0">F3/$F$95</f>
        <v>0</v>
      </c>
      <c r="J3" s="108"/>
    </row>
    <row r="4" spans="1:10">
      <c r="A4" s="72" t="s">
        <v>22</v>
      </c>
      <c r="B4" s="69">
        <f>SUM(calculos!D15:N15)</f>
        <v>0</v>
      </c>
      <c r="C4" s="69" t="e">
        <f>calculos!T15+#REF!</f>
        <v>#REF!</v>
      </c>
      <c r="D4" s="69">
        <v>0</v>
      </c>
      <c r="E4" s="69" t="e">
        <f t="shared" ref="E4:E25" si="1">SUM(B4:D4)</f>
        <v>#REF!</v>
      </c>
      <c r="F4" s="70">
        <f>SUM(calculos!P15:S15)</f>
        <v>0</v>
      </c>
      <c r="G4" s="71" t="e">
        <f t="shared" ref="G4:G67" si="2">E4/$E$95</f>
        <v>#REF!</v>
      </c>
      <c r="H4" s="71">
        <f t="shared" si="0"/>
        <v>0</v>
      </c>
      <c r="J4" s="108"/>
    </row>
    <row r="5" spans="1:10">
      <c r="A5" s="155" t="s">
        <v>23</v>
      </c>
      <c r="B5" s="156">
        <f>SUM(calculos!D16:N16)</f>
        <v>0</v>
      </c>
      <c r="C5" s="156">
        <v>0</v>
      </c>
      <c r="D5" s="156">
        <v>0</v>
      </c>
      <c r="E5" s="156">
        <f t="shared" si="1"/>
        <v>0</v>
      </c>
      <c r="F5" s="157">
        <f>SUM(calculos!P16:S16)</f>
        <v>0</v>
      </c>
      <c r="G5" s="158" t="e">
        <f t="shared" si="2"/>
        <v>#REF!</v>
      </c>
      <c r="H5" s="158">
        <f t="shared" si="0"/>
        <v>0</v>
      </c>
      <c r="J5" s="108"/>
    </row>
    <row r="6" spans="1:10">
      <c r="A6" s="72" t="s">
        <v>65</v>
      </c>
      <c r="B6" s="69">
        <f>SUM(calculos!D17:N17)</f>
        <v>6</v>
      </c>
      <c r="C6" s="69" t="e">
        <f>calculos!T17+#REF!</f>
        <v>#REF!</v>
      </c>
      <c r="D6" s="69">
        <v>2</v>
      </c>
      <c r="E6" s="69" t="e">
        <f t="shared" si="1"/>
        <v>#REF!</v>
      </c>
      <c r="F6" s="70">
        <f>SUM(calculos!P17:S17)</f>
        <v>0</v>
      </c>
      <c r="G6" s="71" t="e">
        <f t="shared" si="2"/>
        <v>#REF!</v>
      </c>
      <c r="H6" s="71">
        <f t="shared" si="0"/>
        <v>0</v>
      </c>
      <c r="J6" s="108"/>
    </row>
    <row r="7" spans="1:10">
      <c r="A7" s="72" t="s">
        <v>24</v>
      </c>
      <c r="B7" s="69">
        <f>SUM(calculos!D18:N18)</f>
        <v>6</v>
      </c>
      <c r="C7" s="69" t="e">
        <f>calculos!T18+#REF!</f>
        <v>#REF!</v>
      </c>
      <c r="D7" s="69">
        <v>0</v>
      </c>
      <c r="E7" s="69" t="e">
        <f t="shared" si="1"/>
        <v>#REF!</v>
      </c>
      <c r="F7" s="70">
        <f>SUM(calculos!P18:S18)</f>
        <v>0</v>
      </c>
      <c r="G7" s="71" t="e">
        <f t="shared" si="2"/>
        <v>#REF!</v>
      </c>
      <c r="H7" s="71">
        <f t="shared" si="0"/>
        <v>0</v>
      </c>
      <c r="J7" s="108"/>
    </row>
    <row r="8" spans="1:10">
      <c r="A8" s="72" t="s">
        <v>1</v>
      </c>
      <c r="B8" s="69">
        <f>SUM(calculos!D19:N19)</f>
        <v>0</v>
      </c>
      <c r="C8" s="69" t="e">
        <f>calculos!T19+#REF!</f>
        <v>#REF!</v>
      </c>
      <c r="D8" s="69">
        <v>0</v>
      </c>
      <c r="E8" s="69" t="e">
        <f t="shared" si="1"/>
        <v>#REF!</v>
      </c>
      <c r="F8" s="70">
        <f>SUM(calculos!P19:S19)</f>
        <v>0</v>
      </c>
      <c r="G8" s="71" t="e">
        <f t="shared" si="2"/>
        <v>#REF!</v>
      </c>
      <c r="H8" s="71">
        <f t="shared" si="0"/>
        <v>0</v>
      </c>
      <c r="J8" s="108"/>
    </row>
    <row r="9" spans="1:10">
      <c r="A9" s="72" t="s">
        <v>25</v>
      </c>
      <c r="B9" s="69">
        <f>SUM(calculos!D20:N20)</f>
        <v>4</v>
      </c>
      <c r="C9" s="69" t="e">
        <f>calculos!T20+#REF!</f>
        <v>#REF!</v>
      </c>
      <c r="D9" s="69">
        <v>3</v>
      </c>
      <c r="E9" s="69" t="e">
        <f t="shared" si="1"/>
        <v>#REF!</v>
      </c>
      <c r="F9" s="70">
        <f>SUM(calculos!P20:S20)</f>
        <v>0</v>
      </c>
      <c r="G9" s="71" t="e">
        <f t="shared" si="2"/>
        <v>#REF!</v>
      </c>
      <c r="H9" s="71">
        <f t="shared" si="0"/>
        <v>0</v>
      </c>
      <c r="J9" s="108"/>
    </row>
    <row r="10" spans="1:10">
      <c r="A10" s="155" t="s">
        <v>26</v>
      </c>
      <c r="B10" s="156">
        <f>SUM(calculos!D21:N21)</f>
        <v>0</v>
      </c>
      <c r="C10" s="156" t="e">
        <f>calculos!T21+#REF!</f>
        <v>#REF!</v>
      </c>
      <c r="D10" s="156">
        <v>0</v>
      </c>
      <c r="E10" s="156" t="e">
        <f>SUM(B10:D10)</f>
        <v>#REF!</v>
      </c>
      <c r="F10" s="157">
        <f>SUM(calculos!P21:S21)</f>
        <v>0</v>
      </c>
      <c r="G10" s="158" t="e">
        <f t="shared" si="2"/>
        <v>#REF!</v>
      </c>
      <c r="H10" s="158">
        <f t="shared" si="0"/>
        <v>0</v>
      </c>
      <c r="J10" s="108"/>
    </row>
    <row r="11" spans="1:10">
      <c r="A11" s="155" t="s">
        <v>66</v>
      </c>
      <c r="B11" s="156">
        <f>SUM(calculos!D22:N22)</f>
        <v>0</v>
      </c>
      <c r="C11" s="156" t="e">
        <f>calculos!T22+#REF!</f>
        <v>#REF!</v>
      </c>
      <c r="D11" s="156">
        <v>0</v>
      </c>
      <c r="E11" s="156" t="e">
        <f t="shared" si="1"/>
        <v>#REF!</v>
      </c>
      <c r="F11" s="157">
        <f>SUM(calculos!P22:S22)</f>
        <v>0</v>
      </c>
      <c r="G11" s="158" t="e">
        <f t="shared" si="2"/>
        <v>#REF!</v>
      </c>
      <c r="H11" s="158">
        <f t="shared" si="0"/>
        <v>0</v>
      </c>
      <c r="J11" s="108"/>
    </row>
    <row r="12" spans="1:10">
      <c r="A12" s="72" t="s">
        <v>27</v>
      </c>
      <c r="B12" s="69">
        <f>SUM(calculos!D23:N23)</f>
        <v>0</v>
      </c>
      <c r="C12" s="69" t="e">
        <f>calculos!T23+#REF!</f>
        <v>#REF!</v>
      </c>
      <c r="D12" s="69">
        <v>3</v>
      </c>
      <c r="E12" s="69" t="e">
        <f t="shared" si="1"/>
        <v>#REF!</v>
      </c>
      <c r="F12" s="70">
        <f>SUM(calculos!P23:S23)</f>
        <v>0</v>
      </c>
      <c r="G12" s="71" t="e">
        <f t="shared" si="2"/>
        <v>#REF!</v>
      </c>
      <c r="H12" s="71">
        <f t="shared" si="0"/>
        <v>0</v>
      </c>
      <c r="J12" s="108"/>
    </row>
    <row r="13" spans="1:10">
      <c r="A13" s="72" t="s">
        <v>67</v>
      </c>
      <c r="B13" s="69">
        <f>SUM(calculos!D24:N24)</f>
        <v>6</v>
      </c>
      <c r="C13" s="69" t="e">
        <f>calculos!T24+#REF!</f>
        <v>#REF!</v>
      </c>
      <c r="D13" s="69">
        <v>0</v>
      </c>
      <c r="E13" s="69" t="e">
        <f t="shared" si="1"/>
        <v>#REF!</v>
      </c>
      <c r="F13" s="70">
        <f>SUM(calculos!P24:S24)</f>
        <v>0</v>
      </c>
      <c r="G13" s="71" t="e">
        <f t="shared" si="2"/>
        <v>#REF!</v>
      </c>
      <c r="H13" s="71">
        <f t="shared" si="0"/>
        <v>0</v>
      </c>
      <c r="J13" s="108"/>
    </row>
    <row r="14" spans="1:10">
      <c r="A14" s="72" t="s">
        <v>28</v>
      </c>
      <c r="B14" s="69">
        <f>SUM(calculos!D25:N25)</f>
        <v>6</v>
      </c>
      <c r="C14" s="69" t="e">
        <f>calculos!T25+#REF!</f>
        <v>#REF!</v>
      </c>
      <c r="D14" s="69">
        <v>3</v>
      </c>
      <c r="E14" s="69" t="e">
        <f t="shared" si="1"/>
        <v>#REF!</v>
      </c>
      <c r="F14" s="70">
        <f>SUM(calculos!P25:S25)</f>
        <v>0</v>
      </c>
      <c r="G14" s="71" t="e">
        <f t="shared" si="2"/>
        <v>#REF!</v>
      </c>
      <c r="H14" s="71">
        <f t="shared" si="0"/>
        <v>0</v>
      </c>
      <c r="J14" s="108"/>
    </row>
    <row r="15" spans="1:10">
      <c r="A15" s="155" t="s">
        <v>29</v>
      </c>
      <c r="B15" s="156">
        <f>SUM(calculos!D26:N26)</f>
        <v>0</v>
      </c>
      <c r="C15" s="156" t="e">
        <f>calculos!T26+#REF!</f>
        <v>#REF!</v>
      </c>
      <c r="D15" s="156">
        <v>0</v>
      </c>
      <c r="E15" s="156" t="e">
        <f t="shared" si="1"/>
        <v>#REF!</v>
      </c>
      <c r="F15" s="157">
        <f>SUM(calculos!P26:S26)</f>
        <v>0</v>
      </c>
      <c r="G15" s="158" t="e">
        <f t="shared" si="2"/>
        <v>#REF!</v>
      </c>
      <c r="H15" s="158">
        <f t="shared" si="0"/>
        <v>0</v>
      </c>
      <c r="J15" s="108"/>
    </row>
    <row r="16" spans="1:10">
      <c r="A16" s="72" t="s">
        <v>30</v>
      </c>
      <c r="B16" s="69">
        <f>SUM(calculos!D27:N27)</f>
        <v>10</v>
      </c>
      <c r="C16" s="69" t="e">
        <f>calculos!T27+#REF!</f>
        <v>#REF!</v>
      </c>
      <c r="D16" s="69">
        <v>2</v>
      </c>
      <c r="E16" s="69" t="e">
        <f t="shared" si="1"/>
        <v>#REF!</v>
      </c>
      <c r="F16" s="70">
        <f>SUM(calculos!P27:S27)</f>
        <v>0</v>
      </c>
      <c r="G16" s="71" t="e">
        <f t="shared" si="2"/>
        <v>#REF!</v>
      </c>
      <c r="H16" s="71">
        <f t="shared" si="0"/>
        <v>0</v>
      </c>
      <c r="J16" s="108"/>
    </row>
    <row r="17" spans="1:10">
      <c r="A17" s="72" t="s">
        <v>68</v>
      </c>
      <c r="B17" s="69">
        <f>SUM(calculos!D28:N28)</f>
        <v>6.06</v>
      </c>
      <c r="C17" s="69" t="e">
        <f>calculos!T28+#REF!</f>
        <v>#REF!</v>
      </c>
      <c r="D17" s="69">
        <v>3</v>
      </c>
      <c r="E17" s="69" t="e">
        <f t="shared" si="1"/>
        <v>#REF!</v>
      </c>
      <c r="F17" s="70">
        <f>SUM(calculos!P28:S28)</f>
        <v>0</v>
      </c>
      <c r="G17" s="71" t="e">
        <f t="shared" si="2"/>
        <v>#REF!</v>
      </c>
      <c r="H17" s="71">
        <f t="shared" si="0"/>
        <v>0</v>
      </c>
      <c r="J17" s="108"/>
    </row>
    <row r="18" spans="1:10">
      <c r="A18" s="72" t="s">
        <v>69</v>
      </c>
      <c r="B18" s="69">
        <f>SUM(calculos!D29:N29)</f>
        <v>0</v>
      </c>
      <c r="C18" s="69" t="e">
        <f>calculos!T29+#REF!</f>
        <v>#REF!</v>
      </c>
      <c r="D18" s="69">
        <v>3</v>
      </c>
      <c r="E18" s="69" t="e">
        <f>SUM(B18:D18)</f>
        <v>#REF!</v>
      </c>
      <c r="F18" s="70">
        <f>SUM(calculos!P29:S29)</f>
        <v>0</v>
      </c>
      <c r="G18" s="71" t="e">
        <f t="shared" si="2"/>
        <v>#REF!</v>
      </c>
      <c r="H18" s="71">
        <f t="shared" si="0"/>
        <v>0</v>
      </c>
      <c r="J18" s="108"/>
    </row>
    <row r="19" spans="1:10">
      <c r="A19" s="72" t="s">
        <v>70</v>
      </c>
      <c r="B19" s="69">
        <f>SUM(calculos!D30:N30)</f>
        <v>8</v>
      </c>
      <c r="C19" s="69" t="e">
        <f>calculos!T30+#REF!</f>
        <v>#REF!</v>
      </c>
      <c r="D19" s="69">
        <v>0</v>
      </c>
      <c r="E19" s="69" t="e">
        <f t="shared" si="1"/>
        <v>#REF!</v>
      </c>
      <c r="F19" s="70">
        <f>SUM(calculos!P30:S30)</f>
        <v>0</v>
      </c>
      <c r="G19" s="71" t="e">
        <f t="shared" si="2"/>
        <v>#REF!</v>
      </c>
      <c r="H19" s="71">
        <f t="shared" si="0"/>
        <v>0</v>
      </c>
      <c r="J19" s="108"/>
    </row>
    <row r="20" spans="1:10">
      <c r="A20" s="72" t="s">
        <v>71</v>
      </c>
      <c r="B20" s="69">
        <f>SUM(calculos!D31:N31)</f>
        <v>6</v>
      </c>
      <c r="C20" s="69" t="e">
        <f>calculos!T31+#REF!</f>
        <v>#REF!</v>
      </c>
      <c r="D20" s="69">
        <v>0</v>
      </c>
      <c r="E20" s="69" t="e">
        <f t="shared" si="1"/>
        <v>#REF!</v>
      </c>
      <c r="F20" s="70">
        <f>SUM(calculos!P31:S31)</f>
        <v>0</v>
      </c>
      <c r="G20" s="71" t="e">
        <f t="shared" si="2"/>
        <v>#REF!</v>
      </c>
      <c r="H20" s="71">
        <f t="shared" si="0"/>
        <v>0</v>
      </c>
      <c r="J20" s="108"/>
    </row>
    <row r="21" spans="1:10">
      <c r="A21" s="72" t="s">
        <v>134</v>
      </c>
      <c r="B21" s="69">
        <f>SUM(calculos!D32:N32)</f>
        <v>6</v>
      </c>
      <c r="C21" s="69" t="e">
        <f>calculos!T32+#REF!</f>
        <v>#REF!</v>
      </c>
      <c r="D21" s="69">
        <v>0</v>
      </c>
      <c r="E21" s="69" t="e">
        <f t="shared" si="1"/>
        <v>#REF!</v>
      </c>
      <c r="F21" s="70">
        <f>SUM(calculos!P32:S32)</f>
        <v>0.42</v>
      </c>
      <c r="G21" s="71" t="e">
        <f t="shared" si="2"/>
        <v>#REF!</v>
      </c>
      <c r="H21" s="71">
        <f t="shared" si="0"/>
        <v>1.6853932584269662E-2</v>
      </c>
      <c r="J21" s="108"/>
    </row>
    <row r="22" spans="1:10">
      <c r="A22" s="155" t="s">
        <v>31</v>
      </c>
      <c r="B22" s="156">
        <f>SUM(calculos!D33:N33)</f>
        <v>0</v>
      </c>
      <c r="C22" s="156" t="e">
        <f>calculos!T33+#REF!</f>
        <v>#REF!</v>
      </c>
      <c r="D22" s="156">
        <v>0</v>
      </c>
      <c r="E22" s="156" t="e">
        <f t="shared" si="1"/>
        <v>#REF!</v>
      </c>
      <c r="F22" s="157">
        <f>SUM(calculos!P33:S33)</f>
        <v>0</v>
      </c>
      <c r="G22" s="158" t="e">
        <f t="shared" si="2"/>
        <v>#REF!</v>
      </c>
      <c r="H22" s="158">
        <f t="shared" si="0"/>
        <v>0</v>
      </c>
      <c r="J22" s="108"/>
    </row>
    <row r="23" spans="1:10">
      <c r="A23" s="155" t="s">
        <v>72</v>
      </c>
      <c r="B23" s="156">
        <f>SUM(calculos!D34:N34)</f>
        <v>0</v>
      </c>
      <c r="C23" s="156" t="e">
        <f>calculos!T34+#REF!</f>
        <v>#REF!</v>
      </c>
      <c r="D23" s="156">
        <v>0</v>
      </c>
      <c r="E23" s="156" t="e">
        <f t="shared" si="1"/>
        <v>#REF!</v>
      </c>
      <c r="F23" s="157">
        <f>SUM(calculos!P34:S34)</f>
        <v>0</v>
      </c>
      <c r="G23" s="158" t="e">
        <f t="shared" si="2"/>
        <v>#REF!</v>
      </c>
      <c r="H23" s="158">
        <f t="shared" si="0"/>
        <v>0</v>
      </c>
      <c r="J23" s="108"/>
    </row>
    <row r="24" spans="1:10">
      <c r="A24" s="72" t="s">
        <v>73</v>
      </c>
      <c r="B24" s="69">
        <f>SUM(calculos!D35:N35)</f>
        <v>0</v>
      </c>
      <c r="C24" s="69" t="e">
        <f>calculos!T35+#REF!</f>
        <v>#REF!</v>
      </c>
      <c r="D24" s="69">
        <v>0</v>
      </c>
      <c r="E24" s="69" t="e">
        <f t="shared" si="1"/>
        <v>#REF!</v>
      </c>
      <c r="F24" s="70">
        <f>SUM(calculos!P35:S35)</f>
        <v>0</v>
      </c>
      <c r="G24" s="71" t="e">
        <f t="shared" si="2"/>
        <v>#REF!</v>
      </c>
      <c r="H24" s="71">
        <f t="shared" si="0"/>
        <v>0</v>
      </c>
      <c r="J24" s="108"/>
    </row>
    <row r="25" spans="1:10">
      <c r="A25" s="72" t="s">
        <v>74</v>
      </c>
      <c r="B25" s="69">
        <f>SUM(calculos!D36:N36)</f>
        <v>6</v>
      </c>
      <c r="C25" s="69" t="e">
        <f>calculos!T36+#REF!</f>
        <v>#REF!</v>
      </c>
      <c r="D25" s="69">
        <v>0</v>
      </c>
      <c r="E25" s="69" t="e">
        <f t="shared" si="1"/>
        <v>#REF!</v>
      </c>
      <c r="F25" s="70">
        <f>SUM(calculos!P36:S36)</f>
        <v>0</v>
      </c>
      <c r="G25" s="71" t="e">
        <f t="shared" si="2"/>
        <v>#REF!</v>
      </c>
      <c r="H25" s="71">
        <f t="shared" si="0"/>
        <v>0</v>
      </c>
      <c r="J25" s="108"/>
    </row>
    <row r="26" spans="1:10">
      <c r="A26" s="72" t="s">
        <v>110</v>
      </c>
      <c r="B26" s="69">
        <f>SUM(calculos!D37:N37)</f>
        <v>8</v>
      </c>
      <c r="C26" s="69" t="e">
        <f>calculos!T37+#REF!</f>
        <v>#REF!</v>
      </c>
      <c r="D26" s="69">
        <v>0</v>
      </c>
      <c r="E26" s="69" t="e">
        <f>SUM(B26:D26)</f>
        <v>#REF!</v>
      </c>
      <c r="F26" s="70">
        <f>SUM(calculos!P37:S37)</f>
        <v>0</v>
      </c>
      <c r="G26" s="71" t="e">
        <f t="shared" si="2"/>
        <v>#REF!</v>
      </c>
      <c r="H26" s="71">
        <f t="shared" si="0"/>
        <v>0</v>
      </c>
      <c r="J26" s="108"/>
    </row>
    <row r="27" spans="1:10">
      <c r="A27" s="155" t="s">
        <v>32</v>
      </c>
      <c r="B27" s="156">
        <f>SUM(calculos!D38:N38)</f>
        <v>0</v>
      </c>
      <c r="C27" s="156">
        <v>0</v>
      </c>
      <c r="D27" s="156">
        <v>0</v>
      </c>
      <c r="E27" s="156">
        <f>SUM(B27:D27)</f>
        <v>0</v>
      </c>
      <c r="F27" s="157">
        <f>SUM(calculos!P38:S38)</f>
        <v>0</v>
      </c>
      <c r="G27" s="158" t="e">
        <f>E27/$E$95</f>
        <v>#REF!</v>
      </c>
      <c r="H27" s="158">
        <f t="shared" si="0"/>
        <v>0</v>
      </c>
      <c r="J27" s="108"/>
    </row>
    <row r="28" spans="1:10">
      <c r="A28" s="72" t="s">
        <v>33</v>
      </c>
      <c r="B28" s="69">
        <f>SUM(calculos!D39:N39)</f>
        <v>0</v>
      </c>
      <c r="C28" s="69" t="e">
        <f>calculos!T39+#REF!</f>
        <v>#REF!</v>
      </c>
      <c r="D28" s="69">
        <v>0</v>
      </c>
      <c r="E28" s="69" t="e">
        <f t="shared" ref="E28:E37" si="3">SUM(B28:D28)</f>
        <v>#REF!</v>
      </c>
      <c r="F28" s="70">
        <f>SUM(calculos!P39:S39)</f>
        <v>0</v>
      </c>
      <c r="G28" s="71" t="e">
        <f t="shared" si="2"/>
        <v>#REF!</v>
      </c>
      <c r="H28" s="71">
        <f t="shared" si="0"/>
        <v>0</v>
      </c>
      <c r="J28" s="108"/>
    </row>
    <row r="29" spans="1:10">
      <c r="A29" s="72" t="s">
        <v>75</v>
      </c>
      <c r="B29" s="69">
        <f>SUM(calculos!D40:N40)</f>
        <v>0</v>
      </c>
      <c r="C29" s="69" t="e">
        <f>calculos!T40+#REF!</f>
        <v>#REF!</v>
      </c>
      <c r="D29" s="69">
        <v>0</v>
      </c>
      <c r="E29" s="69" t="e">
        <f t="shared" si="3"/>
        <v>#REF!</v>
      </c>
      <c r="F29" s="70">
        <f>SUM(calculos!P40:S40)</f>
        <v>0</v>
      </c>
      <c r="G29" s="71" t="e">
        <f t="shared" si="2"/>
        <v>#REF!</v>
      </c>
      <c r="H29" s="71">
        <f t="shared" si="0"/>
        <v>0</v>
      </c>
      <c r="J29" s="108"/>
    </row>
    <row r="30" spans="1:10">
      <c r="A30" s="72" t="s">
        <v>2</v>
      </c>
      <c r="B30" s="69">
        <f>SUM(calculos!D41:N41)</f>
        <v>3</v>
      </c>
      <c r="C30" s="69" t="e">
        <f>calculos!T41+#REF!</f>
        <v>#REF!</v>
      </c>
      <c r="D30" s="69">
        <v>0</v>
      </c>
      <c r="E30" s="69" t="e">
        <f t="shared" si="3"/>
        <v>#REF!</v>
      </c>
      <c r="F30" s="70">
        <f>SUM(calculos!P41:S41)</f>
        <v>0</v>
      </c>
      <c r="G30" s="71" t="e">
        <f t="shared" si="2"/>
        <v>#REF!</v>
      </c>
      <c r="H30" s="71">
        <f t="shared" si="0"/>
        <v>0</v>
      </c>
      <c r="J30" s="108"/>
    </row>
    <row r="31" spans="1:10">
      <c r="A31" s="72" t="s">
        <v>34</v>
      </c>
      <c r="B31" s="69">
        <f>SUM(calculos!D42:N42)</f>
        <v>8</v>
      </c>
      <c r="C31" s="69" t="e">
        <f>calculos!T42+#REF!</f>
        <v>#REF!</v>
      </c>
      <c r="D31" s="69">
        <v>0</v>
      </c>
      <c r="E31" s="69" t="e">
        <f t="shared" si="3"/>
        <v>#REF!</v>
      </c>
      <c r="F31" s="70">
        <f>SUM(calculos!P42:S42)</f>
        <v>0</v>
      </c>
      <c r="G31" s="71" t="e">
        <f t="shared" si="2"/>
        <v>#REF!</v>
      </c>
      <c r="H31" s="71">
        <f t="shared" si="0"/>
        <v>0</v>
      </c>
      <c r="J31" s="108"/>
    </row>
    <row r="32" spans="1:10">
      <c r="A32" s="72" t="s">
        <v>35</v>
      </c>
      <c r="B32" s="69">
        <f>SUM(calculos!D43:N43)</f>
        <v>0</v>
      </c>
      <c r="C32" s="69" t="e">
        <f>calculos!T43+#REF!</f>
        <v>#REF!</v>
      </c>
      <c r="D32" s="69">
        <v>0</v>
      </c>
      <c r="E32" s="69" t="e">
        <f t="shared" si="3"/>
        <v>#REF!</v>
      </c>
      <c r="F32" s="70">
        <f>SUM(calculos!P43:S43)</f>
        <v>0</v>
      </c>
      <c r="G32" s="71" t="e">
        <f t="shared" si="2"/>
        <v>#REF!</v>
      </c>
      <c r="H32" s="71">
        <f t="shared" si="0"/>
        <v>0</v>
      </c>
      <c r="J32" s="108"/>
    </row>
    <row r="33" spans="1:10">
      <c r="A33" s="72" t="s">
        <v>36</v>
      </c>
      <c r="B33" s="69">
        <f>SUM(calculos!D44:N44)</f>
        <v>6</v>
      </c>
      <c r="C33" s="69" t="e">
        <f>calculos!T44+#REF!</f>
        <v>#REF!</v>
      </c>
      <c r="D33" s="69">
        <v>0</v>
      </c>
      <c r="E33" s="69" t="e">
        <f t="shared" si="3"/>
        <v>#REF!</v>
      </c>
      <c r="F33" s="70">
        <f>SUM(calculos!P44:S44)</f>
        <v>0</v>
      </c>
      <c r="G33" s="71" t="e">
        <f t="shared" si="2"/>
        <v>#REF!</v>
      </c>
      <c r="H33" s="71">
        <f t="shared" si="0"/>
        <v>0</v>
      </c>
      <c r="J33" s="108"/>
    </row>
    <row r="34" spans="1:10">
      <c r="A34" s="72" t="s">
        <v>37</v>
      </c>
      <c r="B34" s="69">
        <f>SUM(calculos!D45:N45)</f>
        <v>0</v>
      </c>
      <c r="C34" s="69" t="e">
        <f>calculos!T45+#REF!</f>
        <v>#REF!</v>
      </c>
      <c r="D34" s="69">
        <v>3</v>
      </c>
      <c r="E34" s="69" t="e">
        <f t="shared" si="3"/>
        <v>#REF!</v>
      </c>
      <c r="F34" s="70">
        <f>SUM(calculos!P45:S45)</f>
        <v>0</v>
      </c>
      <c r="G34" s="71" t="e">
        <f t="shared" si="2"/>
        <v>#REF!</v>
      </c>
      <c r="H34" s="71">
        <f t="shared" si="0"/>
        <v>0</v>
      </c>
      <c r="J34" s="110"/>
    </row>
    <row r="35" spans="1:10">
      <c r="A35" s="72" t="s">
        <v>13</v>
      </c>
      <c r="B35" s="69">
        <f>SUM(calculos!D46:N46)</f>
        <v>0</v>
      </c>
      <c r="C35" s="69" t="e">
        <f>calculos!T46+#REF!</f>
        <v>#REF!</v>
      </c>
      <c r="D35" s="69">
        <v>0</v>
      </c>
      <c r="E35" s="69" t="e">
        <f>SUM(B35:D35)</f>
        <v>#REF!</v>
      </c>
      <c r="F35" s="70">
        <f>SUM(calculos!P46:S46)</f>
        <v>0</v>
      </c>
      <c r="G35" s="71" t="e">
        <f t="shared" si="2"/>
        <v>#REF!</v>
      </c>
      <c r="H35" s="71">
        <f t="shared" si="0"/>
        <v>0</v>
      </c>
      <c r="J35" s="108"/>
    </row>
    <row r="36" spans="1:10">
      <c r="A36" s="72" t="s">
        <v>38</v>
      </c>
      <c r="B36" s="69">
        <f>SUM(calculos!D47:N47)</f>
        <v>2</v>
      </c>
      <c r="C36" s="69" t="e">
        <f>calculos!T47+#REF!</f>
        <v>#REF!</v>
      </c>
      <c r="D36" s="69">
        <v>0</v>
      </c>
      <c r="E36" s="69" t="e">
        <f t="shared" si="3"/>
        <v>#REF!</v>
      </c>
      <c r="F36" s="70">
        <f>SUM(calculos!P47:S47)</f>
        <v>1</v>
      </c>
      <c r="G36" s="71" t="e">
        <f t="shared" si="2"/>
        <v>#REF!</v>
      </c>
      <c r="H36" s="71">
        <f t="shared" si="0"/>
        <v>4.0128410914927769E-2</v>
      </c>
      <c r="J36" s="108"/>
    </row>
    <row r="37" spans="1:10">
      <c r="A37" s="155" t="s">
        <v>39</v>
      </c>
      <c r="B37" s="156">
        <v>0</v>
      </c>
      <c r="C37" s="156" t="e">
        <f>calculos!T48+#REF!</f>
        <v>#REF!</v>
      </c>
      <c r="D37" s="156">
        <v>0</v>
      </c>
      <c r="E37" s="156" t="e">
        <f t="shared" si="3"/>
        <v>#REF!</v>
      </c>
      <c r="F37" s="157">
        <f>SUM(calculos!P48:S48)</f>
        <v>0</v>
      </c>
      <c r="G37" s="158" t="e">
        <f t="shared" si="2"/>
        <v>#REF!</v>
      </c>
      <c r="H37" s="158">
        <f t="shared" si="0"/>
        <v>0</v>
      </c>
      <c r="J37" s="108"/>
    </row>
    <row r="38" spans="1:10">
      <c r="A38" s="72" t="s">
        <v>76</v>
      </c>
      <c r="B38" s="69">
        <f>SUM(calculos!D49:N49)</f>
        <v>0</v>
      </c>
      <c r="C38" s="69" t="e">
        <f>calculos!T49+#REF!</f>
        <v>#REF!</v>
      </c>
      <c r="D38" s="69">
        <v>0</v>
      </c>
      <c r="E38" s="69" t="e">
        <f>SUM(B38:D38)</f>
        <v>#REF!</v>
      </c>
      <c r="F38" s="70">
        <f>SUM(calculos!P49:S49)</f>
        <v>0</v>
      </c>
      <c r="G38" s="71" t="e">
        <f t="shared" si="2"/>
        <v>#REF!</v>
      </c>
      <c r="H38" s="71">
        <f t="shared" si="0"/>
        <v>0</v>
      </c>
      <c r="J38" s="108"/>
    </row>
    <row r="39" spans="1:10">
      <c r="A39" s="155" t="s">
        <v>77</v>
      </c>
      <c r="B39" s="156">
        <v>0</v>
      </c>
      <c r="C39" s="156" t="e">
        <f>calculos!T50+#REF!</f>
        <v>#REF!</v>
      </c>
      <c r="D39" s="156">
        <v>0</v>
      </c>
      <c r="E39" s="156" t="e">
        <f>SUM(B39:D39)</f>
        <v>#REF!</v>
      </c>
      <c r="F39" s="157">
        <v>0</v>
      </c>
      <c r="G39" s="158" t="e">
        <f t="shared" si="2"/>
        <v>#REF!</v>
      </c>
      <c r="H39" s="158">
        <f t="shared" si="0"/>
        <v>0</v>
      </c>
      <c r="J39" s="108"/>
    </row>
    <row r="40" spans="1:10">
      <c r="A40" s="72" t="s">
        <v>40</v>
      </c>
      <c r="B40" s="69">
        <f>SUM(calculos!D51:N51)</f>
        <v>0</v>
      </c>
      <c r="C40" s="69" t="e">
        <f>calculos!T51+#REF!</f>
        <v>#REF!</v>
      </c>
      <c r="D40" s="69">
        <v>0</v>
      </c>
      <c r="E40" s="69" t="e">
        <f t="shared" ref="E40:E42" si="4">SUM(B40:D40)</f>
        <v>#REF!</v>
      </c>
      <c r="F40" s="70">
        <f>SUM(calculos!P51:S51)</f>
        <v>0</v>
      </c>
      <c r="G40" s="71" t="e">
        <f t="shared" si="2"/>
        <v>#REF!</v>
      </c>
      <c r="H40" s="71">
        <f t="shared" si="0"/>
        <v>0</v>
      </c>
      <c r="J40" s="108"/>
    </row>
    <row r="41" spans="1:10">
      <c r="A41" s="72" t="s">
        <v>41</v>
      </c>
      <c r="B41" s="69">
        <f>SUM(calculos!D52:N52)</f>
        <v>0</v>
      </c>
      <c r="C41" s="69" t="e">
        <f>calculos!T52+#REF!</f>
        <v>#REF!</v>
      </c>
      <c r="D41" s="69">
        <v>0</v>
      </c>
      <c r="E41" s="69" t="e">
        <f t="shared" si="4"/>
        <v>#REF!</v>
      </c>
      <c r="F41" s="70">
        <f>SUM(calculos!P52:S52)</f>
        <v>0</v>
      </c>
      <c r="G41" s="71" t="e">
        <f t="shared" si="2"/>
        <v>#REF!</v>
      </c>
      <c r="H41" s="71">
        <f t="shared" si="0"/>
        <v>0</v>
      </c>
      <c r="J41" s="108"/>
    </row>
    <row r="42" spans="1:10">
      <c r="A42" s="72" t="s">
        <v>42</v>
      </c>
      <c r="B42" s="69">
        <f>SUM(calculos!D53:N53)</f>
        <v>0</v>
      </c>
      <c r="C42" s="69" t="e">
        <f>calculos!T53+#REF!</f>
        <v>#REF!</v>
      </c>
      <c r="D42" s="69">
        <v>0</v>
      </c>
      <c r="E42" s="69" t="e">
        <f t="shared" si="4"/>
        <v>#REF!</v>
      </c>
      <c r="F42" s="70">
        <f>SUM(calculos!P53:S53)</f>
        <v>0</v>
      </c>
      <c r="G42" s="71" t="e">
        <f t="shared" si="2"/>
        <v>#REF!</v>
      </c>
      <c r="H42" s="71">
        <f t="shared" si="0"/>
        <v>0</v>
      </c>
      <c r="J42" s="108"/>
    </row>
    <row r="43" spans="1:10">
      <c r="A43" s="72" t="s">
        <v>43</v>
      </c>
      <c r="B43" s="69">
        <f>SUM(calculos!D54:N54)</f>
        <v>0</v>
      </c>
      <c r="C43" s="69" t="e">
        <f>calculos!T54+#REF!</f>
        <v>#REF!</v>
      </c>
      <c r="D43" s="69">
        <v>0</v>
      </c>
      <c r="E43" s="69" t="e">
        <f>SUM(B43:D43)</f>
        <v>#REF!</v>
      </c>
      <c r="F43" s="70">
        <f>SUM(calculos!P54:S54)</f>
        <v>0</v>
      </c>
      <c r="G43" s="71" t="e">
        <f t="shared" si="2"/>
        <v>#REF!</v>
      </c>
      <c r="H43" s="71">
        <f t="shared" si="0"/>
        <v>0</v>
      </c>
      <c r="J43" s="108"/>
    </row>
    <row r="44" spans="1:10">
      <c r="A44" s="72" t="s">
        <v>93</v>
      </c>
      <c r="B44" s="69">
        <f>SUM(calculos!D55:N55)</f>
        <v>8</v>
      </c>
      <c r="C44" s="69" t="e">
        <f>calculos!T55+#REF!</f>
        <v>#REF!</v>
      </c>
      <c r="D44" s="69">
        <v>0</v>
      </c>
      <c r="E44" s="69" t="e">
        <f t="shared" ref="E44:E50" si="5">SUM(B44:D44)</f>
        <v>#REF!</v>
      </c>
      <c r="F44" s="70">
        <f>SUM(calculos!P55:S55)</f>
        <v>2</v>
      </c>
      <c r="G44" s="71" t="e">
        <f t="shared" si="2"/>
        <v>#REF!</v>
      </c>
      <c r="H44" s="71">
        <f t="shared" si="0"/>
        <v>8.0256821829855537E-2</v>
      </c>
      <c r="J44" s="108"/>
    </row>
    <row r="45" spans="1:10">
      <c r="A45" s="72" t="s">
        <v>44</v>
      </c>
      <c r="B45" s="69">
        <f>SUM(calculos!D56:N56)</f>
        <v>8</v>
      </c>
      <c r="C45" s="69" t="e">
        <f>calculos!T56+#REF!</f>
        <v>#REF!</v>
      </c>
      <c r="D45" s="69">
        <v>3</v>
      </c>
      <c r="E45" s="69" t="e">
        <f t="shared" si="5"/>
        <v>#REF!</v>
      </c>
      <c r="F45" s="70">
        <f>SUM(calculos!P56:S56)</f>
        <v>0.5</v>
      </c>
      <c r="G45" s="71" t="e">
        <f t="shared" si="2"/>
        <v>#REF!</v>
      </c>
      <c r="H45" s="71">
        <f t="shared" si="0"/>
        <v>2.0064205457463884E-2</v>
      </c>
      <c r="J45" s="108"/>
    </row>
    <row r="46" spans="1:10">
      <c r="A46" s="72" t="s">
        <v>45</v>
      </c>
      <c r="B46" s="69">
        <f>SUM(calculos!D57:N57)</f>
        <v>6</v>
      </c>
      <c r="C46" s="69" t="e">
        <f>calculos!T57+#REF!</f>
        <v>#REF!</v>
      </c>
      <c r="D46" s="69">
        <v>3</v>
      </c>
      <c r="E46" s="69" t="e">
        <f t="shared" si="5"/>
        <v>#REF!</v>
      </c>
      <c r="F46" s="70">
        <f>SUM(calculos!P57:S57)</f>
        <v>0</v>
      </c>
      <c r="G46" s="71" t="e">
        <f t="shared" si="2"/>
        <v>#REF!</v>
      </c>
      <c r="H46" s="71">
        <f t="shared" si="0"/>
        <v>0</v>
      </c>
      <c r="J46" s="109"/>
    </row>
    <row r="47" spans="1:10">
      <c r="A47" s="72" t="s">
        <v>46</v>
      </c>
      <c r="B47" s="69">
        <f>SUM(calculos!D58:N58)</f>
        <v>0</v>
      </c>
      <c r="C47" s="69" t="e">
        <f>calculos!T58+#REF!</f>
        <v>#REF!</v>
      </c>
      <c r="D47" s="69">
        <v>3</v>
      </c>
      <c r="E47" s="69" t="e">
        <f t="shared" si="5"/>
        <v>#REF!</v>
      </c>
      <c r="F47" s="70">
        <f>SUM(calculos!P58:S58)</f>
        <v>0</v>
      </c>
      <c r="G47" s="71" t="e">
        <f t="shared" si="2"/>
        <v>#REF!</v>
      </c>
      <c r="H47" s="71">
        <f t="shared" si="0"/>
        <v>0</v>
      </c>
      <c r="J47" s="108"/>
    </row>
    <row r="48" spans="1:10">
      <c r="A48" s="72" t="s">
        <v>3</v>
      </c>
      <c r="B48" s="69">
        <f>SUM(calculos!D59:N59)</f>
        <v>0</v>
      </c>
      <c r="C48" s="69" t="e">
        <f>calculos!T59+#REF!</f>
        <v>#REF!</v>
      </c>
      <c r="D48" s="69">
        <v>0</v>
      </c>
      <c r="E48" s="69" t="e">
        <f t="shared" si="5"/>
        <v>#REF!</v>
      </c>
      <c r="F48" s="70">
        <f>SUM(calculos!P59:S59)</f>
        <v>2</v>
      </c>
      <c r="G48" s="71" t="e">
        <f t="shared" si="2"/>
        <v>#REF!</v>
      </c>
      <c r="H48" s="71">
        <f t="shared" si="0"/>
        <v>8.0256821829855537E-2</v>
      </c>
      <c r="J48" s="108"/>
    </row>
    <row r="49" spans="1:10">
      <c r="A49" s="72" t="s">
        <v>4</v>
      </c>
      <c r="B49" s="69">
        <f>SUM(calculos!D60:N60)</f>
        <v>0</v>
      </c>
      <c r="C49" s="69" t="e">
        <f>calculos!T60+#REF!</f>
        <v>#REF!</v>
      </c>
      <c r="D49" s="69">
        <v>2</v>
      </c>
      <c r="E49" s="69" t="e">
        <f t="shared" si="5"/>
        <v>#REF!</v>
      </c>
      <c r="F49" s="70">
        <f>SUM(calculos!P60:S60)</f>
        <v>1</v>
      </c>
      <c r="G49" s="71" t="e">
        <f t="shared" si="2"/>
        <v>#REF!</v>
      </c>
      <c r="H49" s="71">
        <f t="shared" si="0"/>
        <v>4.0128410914927769E-2</v>
      </c>
      <c r="J49" s="108"/>
    </row>
    <row r="50" spans="1:10">
      <c r="A50" s="72" t="s">
        <v>5</v>
      </c>
      <c r="B50" s="69">
        <f>SUM(calculos!D61:N61)</f>
        <v>0</v>
      </c>
      <c r="C50" s="69" t="e">
        <f>calculos!T61+#REF!</f>
        <v>#REF!</v>
      </c>
      <c r="D50" s="69">
        <v>0</v>
      </c>
      <c r="E50" s="69" t="e">
        <f t="shared" si="5"/>
        <v>#REF!</v>
      </c>
      <c r="F50" s="70">
        <f>SUM(calculos!P61:S61)</f>
        <v>3</v>
      </c>
      <c r="G50" s="71" t="e">
        <f t="shared" si="2"/>
        <v>#REF!</v>
      </c>
      <c r="H50" s="71">
        <f t="shared" si="0"/>
        <v>0.1203852327447833</v>
      </c>
      <c r="J50" s="108"/>
    </row>
    <row r="51" spans="1:10">
      <c r="A51" s="72" t="s">
        <v>78</v>
      </c>
      <c r="B51" s="69">
        <f>SUM(calculos!D62:N62)</f>
        <v>0</v>
      </c>
      <c r="C51" s="69" t="e">
        <f>calculos!T62+#REF!</f>
        <v>#REF!</v>
      </c>
      <c r="D51" s="69">
        <v>0</v>
      </c>
      <c r="E51" s="69" t="e">
        <f>SUM(B51:D51)</f>
        <v>#REF!</v>
      </c>
      <c r="F51" s="70">
        <f>SUM(calculos!P62:S62)</f>
        <v>0</v>
      </c>
      <c r="G51" s="71" t="e">
        <f t="shared" si="2"/>
        <v>#REF!</v>
      </c>
      <c r="H51" s="71">
        <f t="shared" si="0"/>
        <v>0</v>
      </c>
      <c r="J51" s="108"/>
    </row>
    <row r="52" spans="1:10">
      <c r="A52" s="72" t="s">
        <v>47</v>
      </c>
      <c r="B52" s="69">
        <f>SUM(calculos!D63:N63)</f>
        <v>0</v>
      </c>
      <c r="C52" s="69" t="e">
        <f>calculos!T63+#REF!</f>
        <v>#REF!</v>
      </c>
      <c r="D52" s="69">
        <v>0</v>
      </c>
      <c r="E52" s="69" t="e">
        <f>SUM(B52:D52)</f>
        <v>#REF!</v>
      </c>
      <c r="F52" s="70">
        <f>SUM(calculos!P63:S63)</f>
        <v>2</v>
      </c>
      <c r="G52" s="71" t="e">
        <f t="shared" si="2"/>
        <v>#REF!</v>
      </c>
      <c r="H52" s="71">
        <f t="shared" si="0"/>
        <v>8.0256821829855537E-2</v>
      </c>
      <c r="J52" s="108"/>
    </row>
    <row r="53" spans="1:10">
      <c r="A53" s="72" t="s">
        <v>48</v>
      </c>
      <c r="B53" s="69">
        <f>SUM(calculos!D64:N64)</f>
        <v>0</v>
      </c>
      <c r="C53" s="69" t="e">
        <f>calculos!T64+#REF!</f>
        <v>#REF!</v>
      </c>
      <c r="D53" s="69">
        <v>2</v>
      </c>
      <c r="E53" s="69" t="e">
        <f t="shared" ref="E53:E63" si="6">SUM(B53:D53)</f>
        <v>#REF!</v>
      </c>
      <c r="F53" s="70">
        <f>SUM(calculos!P64:S64)</f>
        <v>0</v>
      </c>
      <c r="G53" s="71" t="e">
        <f t="shared" si="2"/>
        <v>#REF!</v>
      </c>
      <c r="H53" s="71">
        <f t="shared" si="0"/>
        <v>0</v>
      </c>
      <c r="J53" s="108"/>
    </row>
    <row r="54" spans="1:10">
      <c r="A54" s="72" t="s">
        <v>111</v>
      </c>
      <c r="B54" s="69">
        <f>SUM(calculos!D65:N65)</f>
        <v>0</v>
      </c>
      <c r="C54" s="69" t="e">
        <f>calculos!T65+#REF!</f>
        <v>#REF!</v>
      </c>
      <c r="D54" s="69">
        <v>0</v>
      </c>
      <c r="E54" s="69" t="e">
        <f t="shared" si="6"/>
        <v>#REF!</v>
      </c>
      <c r="F54" s="70">
        <f>SUM(calculos!P65:S65)</f>
        <v>0</v>
      </c>
      <c r="G54" s="71" t="e">
        <f t="shared" si="2"/>
        <v>#REF!</v>
      </c>
      <c r="H54" s="71">
        <f t="shared" si="0"/>
        <v>0</v>
      </c>
      <c r="J54" s="108"/>
    </row>
    <row r="55" spans="1:10">
      <c r="A55" s="72" t="s">
        <v>79</v>
      </c>
      <c r="B55" s="69">
        <f>SUM(calculos!D66:N66)</f>
        <v>0</v>
      </c>
      <c r="C55" s="69" t="e">
        <f>calculos!T66+#REF!</f>
        <v>#REF!</v>
      </c>
      <c r="D55" s="69">
        <v>2</v>
      </c>
      <c r="E55" s="69" t="e">
        <f t="shared" si="6"/>
        <v>#REF!</v>
      </c>
      <c r="F55" s="70">
        <f>SUM(calculos!P66:S66)</f>
        <v>0</v>
      </c>
      <c r="G55" s="71" t="e">
        <f t="shared" si="2"/>
        <v>#REF!</v>
      </c>
      <c r="H55" s="71">
        <f t="shared" si="0"/>
        <v>0</v>
      </c>
      <c r="J55" s="108"/>
    </row>
    <row r="56" spans="1:10">
      <c r="A56" s="72" t="s">
        <v>6</v>
      </c>
      <c r="B56" s="69">
        <f>SUM(calculos!D67:N67)</f>
        <v>0</v>
      </c>
      <c r="C56" s="69" t="e">
        <f>calculos!T67+#REF!</f>
        <v>#REF!</v>
      </c>
      <c r="D56" s="69">
        <v>0</v>
      </c>
      <c r="E56" s="69" t="e">
        <f t="shared" si="6"/>
        <v>#REF!</v>
      </c>
      <c r="F56" s="70">
        <f>SUM(calculos!P67:S67)</f>
        <v>0</v>
      </c>
      <c r="G56" s="71" t="e">
        <f t="shared" si="2"/>
        <v>#REF!</v>
      </c>
      <c r="H56" s="71">
        <f t="shared" si="0"/>
        <v>0</v>
      </c>
      <c r="J56" s="108"/>
    </row>
    <row r="57" spans="1:10">
      <c r="A57" s="155" t="s">
        <v>80</v>
      </c>
      <c r="B57" s="156">
        <f>SUM(calculos!D68:N68)</f>
        <v>0</v>
      </c>
      <c r="C57" s="156" t="e">
        <f>calculos!T68+#REF!</f>
        <v>#REF!</v>
      </c>
      <c r="D57" s="156">
        <v>0</v>
      </c>
      <c r="E57" s="156" t="e">
        <f t="shared" si="6"/>
        <v>#REF!</v>
      </c>
      <c r="F57" s="157">
        <v>0</v>
      </c>
      <c r="G57" s="158" t="e">
        <f t="shared" si="2"/>
        <v>#REF!</v>
      </c>
      <c r="H57" s="158">
        <f t="shared" si="0"/>
        <v>0</v>
      </c>
      <c r="J57" s="108"/>
    </row>
    <row r="58" spans="1:10">
      <c r="A58" s="155" t="s">
        <v>81</v>
      </c>
      <c r="B58" s="156">
        <f>SUM(calculos!D69:N69)</f>
        <v>0</v>
      </c>
      <c r="C58" s="156" t="e">
        <f>calculos!T69+#REF!</f>
        <v>#REF!</v>
      </c>
      <c r="D58" s="156">
        <v>0</v>
      </c>
      <c r="E58" s="156" t="e">
        <f t="shared" si="6"/>
        <v>#REF!</v>
      </c>
      <c r="F58" s="157">
        <f>SUM(calculos!P69:S69)</f>
        <v>0</v>
      </c>
      <c r="G58" s="158" t="e">
        <f t="shared" si="2"/>
        <v>#REF!</v>
      </c>
      <c r="H58" s="158">
        <f t="shared" si="0"/>
        <v>0</v>
      </c>
      <c r="J58" s="108"/>
    </row>
    <row r="59" spans="1:10">
      <c r="A59" s="72" t="s">
        <v>49</v>
      </c>
      <c r="B59" s="69">
        <f>SUM(calculos!D70:N70)</f>
        <v>0</v>
      </c>
      <c r="C59" s="69" t="e">
        <f>calculos!T70+#REF!</f>
        <v>#REF!</v>
      </c>
      <c r="D59" s="69">
        <v>0</v>
      </c>
      <c r="E59" s="69" t="e">
        <f t="shared" si="6"/>
        <v>#REF!</v>
      </c>
      <c r="F59" s="70">
        <f>SUM(calculos!P70:S70)</f>
        <v>0</v>
      </c>
      <c r="G59" s="71" t="e">
        <f t="shared" si="2"/>
        <v>#REF!</v>
      </c>
      <c r="H59" s="71">
        <f t="shared" si="0"/>
        <v>0</v>
      </c>
      <c r="J59" s="108"/>
    </row>
    <row r="60" spans="1:10">
      <c r="A60" s="72" t="s">
        <v>14</v>
      </c>
      <c r="B60" s="69">
        <f>SUM(calculos!D71:N71)</f>
        <v>0</v>
      </c>
      <c r="C60" s="69" t="e">
        <f>calculos!T71+#REF!</f>
        <v>#REF!</v>
      </c>
      <c r="D60" s="69">
        <v>0</v>
      </c>
      <c r="E60" s="69" t="e">
        <f>SUM(B60:D60)</f>
        <v>#REF!</v>
      </c>
      <c r="F60" s="70">
        <f>SUM(calculos!P71:S71)</f>
        <v>0</v>
      </c>
      <c r="G60" s="71" t="e">
        <f t="shared" si="2"/>
        <v>#REF!</v>
      </c>
      <c r="H60" s="71">
        <f t="shared" si="0"/>
        <v>0</v>
      </c>
      <c r="J60" s="108"/>
    </row>
    <row r="61" spans="1:10">
      <c r="A61" s="72" t="s">
        <v>15</v>
      </c>
      <c r="B61" s="69">
        <f>SUM(calculos!D72:N72)</f>
        <v>0</v>
      </c>
      <c r="C61" s="69" t="e">
        <f>calculos!T72+#REF!</f>
        <v>#REF!</v>
      </c>
      <c r="D61" s="69">
        <v>0</v>
      </c>
      <c r="E61" s="69" t="e">
        <f t="shared" si="6"/>
        <v>#REF!</v>
      </c>
      <c r="F61" s="70">
        <f>SUM(calculos!P72:S72)</f>
        <v>1</v>
      </c>
      <c r="G61" s="71" t="e">
        <f t="shared" si="2"/>
        <v>#REF!</v>
      </c>
      <c r="H61" s="71">
        <f t="shared" si="0"/>
        <v>4.0128410914927769E-2</v>
      </c>
      <c r="J61" s="108"/>
    </row>
    <row r="62" spans="1:10">
      <c r="A62" s="72" t="s">
        <v>16</v>
      </c>
      <c r="B62" s="69">
        <f>SUM(calculos!D73:N73)</f>
        <v>0</v>
      </c>
      <c r="C62" s="69" t="e">
        <f>calculos!T73+#REF!</f>
        <v>#REF!</v>
      </c>
      <c r="D62" s="69">
        <v>0</v>
      </c>
      <c r="E62" s="69" t="e">
        <f t="shared" si="6"/>
        <v>#REF!</v>
      </c>
      <c r="F62" s="70">
        <f>SUM(calculos!P73:S73)</f>
        <v>0</v>
      </c>
      <c r="G62" s="71" t="e">
        <f t="shared" si="2"/>
        <v>#REF!</v>
      </c>
      <c r="H62" s="71">
        <f t="shared" si="0"/>
        <v>0</v>
      </c>
      <c r="J62" s="108"/>
    </row>
    <row r="63" spans="1:10">
      <c r="A63" s="72" t="s">
        <v>82</v>
      </c>
      <c r="B63" s="69">
        <f>SUM(calculos!D74:N74)</f>
        <v>0</v>
      </c>
      <c r="C63" s="69" t="e">
        <f>calculos!T74+#REF!</f>
        <v>#REF!</v>
      </c>
      <c r="D63" s="69">
        <v>0</v>
      </c>
      <c r="E63" s="69" t="e">
        <f t="shared" si="6"/>
        <v>#REF!</v>
      </c>
      <c r="F63" s="70">
        <f>SUM(calculos!P74:S74)</f>
        <v>0</v>
      </c>
      <c r="G63" s="71" t="e">
        <f t="shared" si="2"/>
        <v>#REF!</v>
      </c>
      <c r="H63" s="71">
        <f t="shared" si="0"/>
        <v>0</v>
      </c>
      <c r="J63" s="108"/>
    </row>
    <row r="64" spans="1:10">
      <c r="A64" s="72" t="s">
        <v>17</v>
      </c>
      <c r="B64" s="69">
        <f>SUM(calculos!D75:N75)</f>
        <v>0</v>
      </c>
      <c r="C64" s="69" t="e">
        <f>calculos!T75+#REF!</f>
        <v>#REF!</v>
      </c>
      <c r="D64" s="69">
        <v>0</v>
      </c>
      <c r="E64" s="69" t="e">
        <f>SUM(B64:D64)</f>
        <v>#REF!</v>
      </c>
      <c r="F64" s="70">
        <f>SUM(calculos!P75:S75)</f>
        <v>0</v>
      </c>
      <c r="G64" s="71" t="e">
        <f t="shared" si="2"/>
        <v>#REF!</v>
      </c>
      <c r="H64" s="71">
        <f t="shared" si="0"/>
        <v>0</v>
      </c>
      <c r="J64" s="108"/>
    </row>
    <row r="65" spans="1:10">
      <c r="A65" s="155" t="s">
        <v>18</v>
      </c>
      <c r="B65" s="156">
        <f>SUM(calculos!D76:N76)</f>
        <v>0</v>
      </c>
      <c r="C65" s="156" t="e">
        <f>calculos!T76+#REF!</f>
        <v>#REF!</v>
      </c>
      <c r="D65" s="156">
        <v>0</v>
      </c>
      <c r="E65" s="156" t="e">
        <f t="shared" ref="E65:E76" si="7">SUM(B65:D65)</f>
        <v>#REF!</v>
      </c>
      <c r="F65" s="157">
        <f>SUM(calculos!P76:S76)</f>
        <v>0</v>
      </c>
      <c r="G65" s="158" t="e">
        <f t="shared" si="2"/>
        <v>#REF!</v>
      </c>
      <c r="H65" s="158">
        <f t="shared" si="0"/>
        <v>0</v>
      </c>
      <c r="J65" s="108"/>
    </row>
    <row r="66" spans="1:10">
      <c r="A66" s="72" t="s">
        <v>83</v>
      </c>
      <c r="B66" s="69">
        <f>SUM(calculos!D77:N77)</f>
        <v>0</v>
      </c>
      <c r="C66" s="69" t="e">
        <f>calculos!T77+#REF!</f>
        <v>#REF!</v>
      </c>
      <c r="D66" s="69">
        <v>1</v>
      </c>
      <c r="E66" s="69" t="e">
        <f t="shared" si="7"/>
        <v>#REF!</v>
      </c>
      <c r="F66" s="70">
        <f>SUM(calculos!P77:S77)</f>
        <v>0</v>
      </c>
      <c r="G66" s="71" t="e">
        <f t="shared" si="2"/>
        <v>#REF!</v>
      </c>
      <c r="H66" s="71">
        <f t="shared" si="0"/>
        <v>0</v>
      </c>
      <c r="J66" s="108"/>
    </row>
    <row r="67" spans="1:10">
      <c r="A67" s="155" t="s">
        <v>19</v>
      </c>
      <c r="B67" s="156">
        <v>0</v>
      </c>
      <c r="C67" s="156">
        <v>0</v>
      </c>
      <c r="D67" s="156">
        <v>0</v>
      </c>
      <c r="E67" s="156">
        <f t="shared" si="7"/>
        <v>0</v>
      </c>
      <c r="F67" s="157">
        <f>SUM(calculos!P78:S78)</f>
        <v>0</v>
      </c>
      <c r="G67" s="158" t="e">
        <f t="shared" si="2"/>
        <v>#REF!</v>
      </c>
      <c r="H67" s="158">
        <f t="shared" ref="H67:H93" si="8">F67/$F$95</f>
        <v>0</v>
      </c>
      <c r="J67" s="108"/>
    </row>
    <row r="68" spans="1:10">
      <c r="A68" s="72" t="s">
        <v>84</v>
      </c>
      <c r="B68" s="69">
        <f>SUM(calculos!D79:N79)</f>
        <v>0</v>
      </c>
      <c r="C68" s="69" t="e">
        <f>calculos!T79+#REF!</f>
        <v>#REF!</v>
      </c>
      <c r="D68" s="69">
        <v>3</v>
      </c>
      <c r="E68" s="69" t="e">
        <f t="shared" si="7"/>
        <v>#REF!</v>
      </c>
      <c r="F68" s="70">
        <f>SUM(calculos!P79:S79)</f>
        <v>2</v>
      </c>
      <c r="G68" s="71" t="e">
        <f t="shared" ref="G68:G93" si="9">E68/$E$95</f>
        <v>#REF!</v>
      </c>
      <c r="H68" s="71">
        <f t="shared" si="8"/>
        <v>8.0256821829855537E-2</v>
      </c>
      <c r="J68" s="108"/>
    </row>
    <row r="69" spans="1:10">
      <c r="A69" s="72" t="s">
        <v>7</v>
      </c>
      <c r="B69" s="69">
        <f>SUM(calculos!D80:N80)</f>
        <v>2</v>
      </c>
      <c r="C69" s="69" t="e">
        <f>calculos!T80+#REF!</f>
        <v>#REF!</v>
      </c>
      <c r="D69" s="69">
        <v>0</v>
      </c>
      <c r="E69" s="69" t="e">
        <f t="shared" si="7"/>
        <v>#REF!</v>
      </c>
      <c r="F69" s="70">
        <f>SUM(calculos!P80:S80)</f>
        <v>1</v>
      </c>
      <c r="G69" s="71" t="e">
        <f t="shared" si="9"/>
        <v>#REF!</v>
      </c>
      <c r="H69" s="71">
        <f t="shared" si="8"/>
        <v>4.0128410914927769E-2</v>
      </c>
      <c r="J69" s="108"/>
    </row>
    <row r="70" spans="1:10">
      <c r="A70" s="72" t="s">
        <v>85</v>
      </c>
      <c r="B70" s="69">
        <f>SUM(calculos!D81:N81)</f>
        <v>11</v>
      </c>
      <c r="C70" s="69" t="e">
        <f>calculos!T81+#REF!</f>
        <v>#REF!</v>
      </c>
      <c r="D70" s="69">
        <v>0</v>
      </c>
      <c r="E70" s="69" t="e">
        <f t="shared" si="7"/>
        <v>#REF!</v>
      </c>
      <c r="F70" s="70">
        <f>SUM(calculos!P81:S81)</f>
        <v>1</v>
      </c>
      <c r="G70" s="71" t="e">
        <f t="shared" si="9"/>
        <v>#REF!</v>
      </c>
      <c r="H70" s="71">
        <f t="shared" si="8"/>
        <v>4.0128410914927769E-2</v>
      </c>
      <c r="J70" s="108"/>
    </row>
    <row r="71" spans="1:10">
      <c r="A71" s="72" t="s">
        <v>50</v>
      </c>
      <c r="B71" s="69">
        <f>SUM(calculos!D82:N82)</f>
        <v>5.5200000000000005</v>
      </c>
      <c r="C71" s="69" t="e">
        <f>calculos!T82+#REF!</f>
        <v>#REF!</v>
      </c>
      <c r="D71" s="69">
        <v>3</v>
      </c>
      <c r="E71" s="69" t="e">
        <f t="shared" si="7"/>
        <v>#REF!</v>
      </c>
      <c r="F71" s="70">
        <f>SUM(calculos!P82:S82)</f>
        <v>0</v>
      </c>
      <c r="G71" s="71" t="e">
        <f t="shared" si="9"/>
        <v>#REF!</v>
      </c>
      <c r="H71" s="71">
        <f t="shared" si="8"/>
        <v>0</v>
      </c>
      <c r="J71" s="108"/>
    </row>
    <row r="72" spans="1:10">
      <c r="A72" s="72" t="s">
        <v>51</v>
      </c>
      <c r="B72" s="69">
        <f>SUM(calculos!D83:N83)</f>
        <v>0</v>
      </c>
      <c r="C72" s="69" t="e">
        <f>calculos!T83+#REF!</f>
        <v>#REF!</v>
      </c>
      <c r="D72" s="69">
        <v>0</v>
      </c>
      <c r="E72" s="69" t="e">
        <f>SUM(B72:D72)</f>
        <v>#REF!</v>
      </c>
      <c r="F72" s="70">
        <f>SUM(calculos!P83:S83)</f>
        <v>0</v>
      </c>
      <c r="G72" s="71" t="e">
        <f t="shared" si="9"/>
        <v>#REF!</v>
      </c>
      <c r="H72" s="71">
        <f t="shared" si="8"/>
        <v>0</v>
      </c>
      <c r="J72" s="108"/>
    </row>
    <row r="73" spans="1:10">
      <c r="A73" s="72" t="s">
        <v>52</v>
      </c>
      <c r="B73" s="69">
        <f>SUM(calculos!D84:N84)</f>
        <v>0</v>
      </c>
      <c r="C73" s="69" t="e">
        <f>calculos!T84+#REF!</f>
        <v>#REF!</v>
      </c>
      <c r="D73" s="69">
        <v>0</v>
      </c>
      <c r="E73" s="69" t="e">
        <f t="shared" si="7"/>
        <v>#REF!</v>
      </c>
      <c r="F73" s="70">
        <f>SUM(calculos!P84:S84)</f>
        <v>0</v>
      </c>
      <c r="G73" s="71" t="e">
        <f t="shared" si="9"/>
        <v>#REF!</v>
      </c>
      <c r="H73" s="71">
        <f t="shared" si="8"/>
        <v>0</v>
      </c>
      <c r="J73" s="108"/>
    </row>
    <row r="74" spans="1:10">
      <c r="A74" s="72" t="s">
        <v>8</v>
      </c>
      <c r="B74" s="69">
        <f>SUM(calculos!D85:N85)</f>
        <v>11</v>
      </c>
      <c r="C74" s="69" t="e">
        <f>calculos!T85+#REF!</f>
        <v>#REF!</v>
      </c>
      <c r="D74" s="69">
        <v>0</v>
      </c>
      <c r="E74" s="69" t="e">
        <f t="shared" si="7"/>
        <v>#REF!</v>
      </c>
      <c r="F74" s="70">
        <f>SUM(calculos!P85:S85)</f>
        <v>1</v>
      </c>
      <c r="G74" s="71" t="e">
        <f t="shared" si="9"/>
        <v>#REF!</v>
      </c>
      <c r="H74" s="71">
        <f t="shared" si="8"/>
        <v>4.0128410914927769E-2</v>
      </c>
      <c r="J74" s="108"/>
    </row>
    <row r="75" spans="1:10">
      <c r="A75" s="72" t="s">
        <v>53</v>
      </c>
      <c r="B75" s="69">
        <f>SUM(calculos!D86:N86)</f>
        <v>0</v>
      </c>
      <c r="C75" s="69" t="e">
        <f>calculos!T86+#REF!</f>
        <v>#REF!</v>
      </c>
      <c r="D75" s="69">
        <v>0</v>
      </c>
      <c r="E75" s="69" t="e">
        <f t="shared" si="7"/>
        <v>#REF!</v>
      </c>
      <c r="F75" s="70">
        <f>SUM(calculos!P86:S86)</f>
        <v>0</v>
      </c>
      <c r="G75" s="71" t="e">
        <f t="shared" si="9"/>
        <v>#REF!</v>
      </c>
      <c r="H75" s="71">
        <f t="shared" si="8"/>
        <v>0</v>
      </c>
      <c r="J75" s="108"/>
    </row>
    <row r="76" spans="1:10">
      <c r="A76" s="72" t="s">
        <v>9</v>
      </c>
      <c r="B76" s="69">
        <f>SUM(calculos!D87:N87)</f>
        <v>0</v>
      </c>
      <c r="C76" s="69" t="e">
        <f>calculos!T87+#REF!</f>
        <v>#REF!</v>
      </c>
      <c r="D76" s="69">
        <v>0</v>
      </c>
      <c r="E76" s="69" t="e">
        <f t="shared" si="7"/>
        <v>#REF!</v>
      </c>
      <c r="F76" s="70">
        <f>SUM(calculos!P87:S87)</f>
        <v>0</v>
      </c>
      <c r="G76" s="71" t="e">
        <f t="shared" si="9"/>
        <v>#REF!</v>
      </c>
      <c r="H76" s="71">
        <f t="shared" si="8"/>
        <v>0</v>
      </c>
      <c r="J76" s="108"/>
    </row>
    <row r="77" spans="1:10">
      <c r="A77" s="72" t="s">
        <v>54</v>
      </c>
      <c r="B77" s="69">
        <f>SUM(calculos!D88:N88)</f>
        <v>8</v>
      </c>
      <c r="C77" s="69" t="e">
        <f>calculos!T88+#REF!</f>
        <v>#REF!</v>
      </c>
      <c r="D77" s="69">
        <v>3</v>
      </c>
      <c r="E77" s="69" t="e">
        <f>SUM(B77:D77)</f>
        <v>#REF!</v>
      </c>
      <c r="F77" s="70">
        <f>SUM(calculos!P88:S88)</f>
        <v>0</v>
      </c>
      <c r="G77" s="71" t="e">
        <f t="shared" si="9"/>
        <v>#REF!</v>
      </c>
      <c r="H77" s="71">
        <f t="shared" si="8"/>
        <v>0</v>
      </c>
      <c r="J77" s="108"/>
    </row>
    <row r="78" spans="1:10">
      <c r="A78" s="72" t="s">
        <v>10</v>
      </c>
      <c r="B78" s="69">
        <f>SUM(calculos!D89:N89)</f>
        <v>6</v>
      </c>
      <c r="C78" s="69" t="e">
        <f>calculos!T89+#REF!</f>
        <v>#REF!</v>
      </c>
      <c r="D78" s="69">
        <v>0</v>
      </c>
      <c r="E78" s="69" t="e">
        <f t="shared" ref="E78:E92" si="10">SUM(B78:D78)</f>
        <v>#REF!</v>
      </c>
      <c r="F78" s="70">
        <f>SUM(calculos!P89:S89)</f>
        <v>0</v>
      </c>
      <c r="G78" s="71" t="e">
        <f t="shared" si="9"/>
        <v>#REF!</v>
      </c>
      <c r="H78" s="71">
        <f t="shared" si="8"/>
        <v>0</v>
      </c>
      <c r="J78" s="108"/>
    </row>
    <row r="79" spans="1:10">
      <c r="A79" s="155" t="s">
        <v>86</v>
      </c>
      <c r="B79" s="156">
        <v>0</v>
      </c>
      <c r="C79" s="156" t="e">
        <f>calculos!T90+#REF!</f>
        <v>#REF!</v>
      </c>
      <c r="D79" s="156">
        <v>0</v>
      </c>
      <c r="E79" s="156" t="e">
        <f t="shared" si="10"/>
        <v>#REF!</v>
      </c>
      <c r="F79" s="157">
        <f>SUM(calculos!P90:S90)</f>
        <v>0</v>
      </c>
      <c r="G79" s="158" t="e">
        <f t="shared" si="9"/>
        <v>#REF!</v>
      </c>
      <c r="H79" s="158">
        <f t="shared" si="8"/>
        <v>0</v>
      </c>
      <c r="J79" s="108"/>
    </row>
    <row r="80" spans="1:10">
      <c r="A80" s="72" t="s">
        <v>55</v>
      </c>
      <c r="B80" s="69">
        <f>SUM(calculos!D91:N91)</f>
        <v>0</v>
      </c>
      <c r="C80" s="69">
        <f>calculos!T91</f>
        <v>0</v>
      </c>
      <c r="D80" s="69">
        <v>0</v>
      </c>
      <c r="E80" s="69">
        <f t="shared" si="10"/>
        <v>0</v>
      </c>
      <c r="F80" s="70">
        <f>SUM(calculos!P91:S91)</f>
        <v>0</v>
      </c>
      <c r="G80" s="71" t="e">
        <f t="shared" si="9"/>
        <v>#REF!</v>
      </c>
      <c r="H80" s="71">
        <f t="shared" si="8"/>
        <v>0</v>
      </c>
      <c r="J80" s="108"/>
    </row>
    <row r="81" spans="1:10">
      <c r="A81" s="72" t="s">
        <v>56</v>
      </c>
      <c r="B81" s="69">
        <f>SUM(calculos!D92:N92)</f>
        <v>0</v>
      </c>
      <c r="C81" s="69" t="e">
        <f>calculos!T92+#REF!</f>
        <v>#REF!</v>
      </c>
      <c r="D81" s="69">
        <v>1</v>
      </c>
      <c r="E81" s="69" t="e">
        <f t="shared" si="10"/>
        <v>#REF!</v>
      </c>
      <c r="F81" s="70">
        <f>SUM(calculos!P92:S92)</f>
        <v>2</v>
      </c>
      <c r="G81" s="71" t="e">
        <f t="shared" si="9"/>
        <v>#REF!</v>
      </c>
      <c r="H81" s="71">
        <f t="shared" si="8"/>
        <v>8.0256821829855537E-2</v>
      </c>
      <c r="J81" s="108"/>
    </row>
    <row r="82" spans="1:10">
      <c r="A82" s="72" t="s">
        <v>57</v>
      </c>
      <c r="B82" s="69">
        <f>SUM(calculos!D93:N93)</f>
        <v>2</v>
      </c>
      <c r="C82" s="69" t="e">
        <f>calculos!T93+#REF!</f>
        <v>#REF!</v>
      </c>
      <c r="D82" s="69">
        <v>0</v>
      </c>
      <c r="E82" s="69" t="e">
        <f t="shared" si="10"/>
        <v>#REF!</v>
      </c>
      <c r="F82" s="70">
        <f>SUM(calculos!P93:S93)</f>
        <v>1</v>
      </c>
      <c r="G82" s="71" t="e">
        <f t="shared" si="9"/>
        <v>#REF!</v>
      </c>
      <c r="H82" s="71">
        <f t="shared" si="8"/>
        <v>4.0128410914927769E-2</v>
      </c>
      <c r="J82" s="108"/>
    </row>
    <row r="83" spans="1:10">
      <c r="A83" s="72" t="s">
        <v>58</v>
      </c>
      <c r="B83" s="69">
        <f>SUM(calculos!D94:N94)</f>
        <v>0</v>
      </c>
      <c r="C83" s="69" t="e">
        <f>calculos!T94+#REF!</f>
        <v>#REF!</v>
      </c>
      <c r="D83" s="69">
        <v>0</v>
      </c>
      <c r="E83" s="69" t="e">
        <f t="shared" si="10"/>
        <v>#REF!</v>
      </c>
      <c r="F83" s="70">
        <f>SUM(calculos!P94:S94)</f>
        <v>3</v>
      </c>
      <c r="G83" s="71" t="e">
        <f t="shared" si="9"/>
        <v>#REF!</v>
      </c>
      <c r="H83" s="71">
        <f t="shared" si="8"/>
        <v>0.1203852327447833</v>
      </c>
      <c r="J83" s="108"/>
    </row>
    <row r="84" spans="1:10">
      <c r="A84" s="72" t="s">
        <v>59</v>
      </c>
      <c r="B84" s="69">
        <f>SUM(calculos!D95:N95)</f>
        <v>6</v>
      </c>
      <c r="C84" s="69" t="e">
        <f>calculos!T95+#REF!</f>
        <v>#REF!</v>
      </c>
      <c r="D84" s="69">
        <v>0</v>
      </c>
      <c r="E84" s="69" t="e">
        <f t="shared" si="10"/>
        <v>#REF!</v>
      </c>
      <c r="F84" s="70">
        <f>SUM(calculos!P95:S95)</f>
        <v>0</v>
      </c>
      <c r="G84" s="71" t="e">
        <f t="shared" si="9"/>
        <v>#REF!</v>
      </c>
      <c r="H84" s="71">
        <f t="shared" si="8"/>
        <v>0</v>
      </c>
      <c r="J84" s="108"/>
    </row>
    <row r="85" spans="1:10">
      <c r="A85" s="155" t="s">
        <v>11</v>
      </c>
      <c r="B85" s="156">
        <f>SUM(calculos!D96:N96)</f>
        <v>0</v>
      </c>
      <c r="C85" s="156" t="e">
        <f>calculos!T96+#REF!</f>
        <v>#REF!</v>
      </c>
      <c r="D85" s="156">
        <v>0</v>
      </c>
      <c r="E85" s="156" t="e">
        <f>SUM(B85:D85)</f>
        <v>#REF!</v>
      </c>
      <c r="F85" s="157">
        <f>SUM(calculos!P96:S96)</f>
        <v>0</v>
      </c>
      <c r="G85" s="158" t="e">
        <f t="shared" si="9"/>
        <v>#REF!</v>
      </c>
      <c r="H85" s="158">
        <f t="shared" si="8"/>
        <v>0</v>
      </c>
      <c r="J85" s="108"/>
    </row>
    <row r="86" spans="1:10">
      <c r="A86" s="72" t="s">
        <v>20</v>
      </c>
      <c r="B86" s="69">
        <f>SUM(calculos!D97:N97)</f>
        <v>6</v>
      </c>
      <c r="C86" s="69" t="e">
        <f>calculos!T97+#REF!</f>
        <v>#REF!</v>
      </c>
      <c r="D86" s="69">
        <v>0</v>
      </c>
      <c r="E86" s="69" t="e">
        <f t="shared" si="10"/>
        <v>#REF!</v>
      </c>
      <c r="F86" s="70">
        <f>SUM(calculos!P97:S97)</f>
        <v>0</v>
      </c>
      <c r="G86" s="71" t="e">
        <f t="shared" si="9"/>
        <v>#REF!</v>
      </c>
      <c r="H86" s="71">
        <f t="shared" si="8"/>
        <v>0</v>
      </c>
      <c r="J86" s="108"/>
    </row>
    <row r="87" spans="1:10">
      <c r="A87" s="155" t="s">
        <v>12</v>
      </c>
      <c r="B87" s="156">
        <f>SUM(calculos!D98:N98)</f>
        <v>0</v>
      </c>
      <c r="C87" s="156" t="e">
        <f>calculos!T98+#REF!</f>
        <v>#REF!</v>
      </c>
      <c r="D87" s="156">
        <v>0</v>
      </c>
      <c r="E87" s="156" t="e">
        <f t="shared" si="10"/>
        <v>#REF!</v>
      </c>
      <c r="F87" s="157">
        <f>SUM(calculos!P98:S98)</f>
        <v>0</v>
      </c>
      <c r="G87" s="158" t="e">
        <f t="shared" si="9"/>
        <v>#REF!</v>
      </c>
      <c r="H87" s="158">
        <f t="shared" si="8"/>
        <v>0</v>
      </c>
      <c r="J87" s="108"/>
    </row>
    <row r="88" spans="1:10">
      <c r="A88" s="72" t="s">
        <v>94</v>
      </c>
      <c r="B88" s="69">
        <f>SUM(calculos!D99:N99)</f>
        <v>6</v>
      </c>
      <c r="C88" s="69" t="e">
        <f>calculos!T99+#REF!</f>
        <v>#REF!</v>
      </c>
      <c r="D88" s="69">
        <v>0</v>
      </c>
      <c r="E88" s="69" t="e">
        <f t="shared" si="10"/>
        <v>#REF!</v>
      </c>
      <c r="F88" s="70">
        <f>SUM(calculos!P99:S99)</f>
        <v>0</v>
      </c>
      <c r="G88" s="71" t="e">
        <f t="shared" si="9"/>
        <v>#REF!</v>
      </c>
      <c r="H88" s="71">
        <f t="shared" si="8"/>
        <v>0</v>
      </c>
      <c r="J88" s="108"/>
    </row>
    <row r="89" spans="1:10">
      <c r="A89" s="72" t="s">
        <v>60</v>
      </c>
      <c r="B89" s="69">
        <f>SUM(calculos!D100:N100)</f>
        <v>9.02</v>
      </c>
      <c r="C89" s="69" t="e">
        <f>calculos!T100+#REF!</f>
        <v>#REF!</v>
      </c>
      <c r="D89" s="69">
        <v>0</v>
      </c>
      <c r="E89" s="69" t="e">
        <f t="shared" si="10"/>
        <v>#REF!</v>
      </c>
      <c r="F89" s="70">
        <f>SUM(calculos!P100:S100)</f>
        <v>0</v>
      </c>
      <c r="G89" s="71" t="e">
        <f t="shared" si="9"/>
        <v>#REF!</v>
      </c>
      <c r="H89" s="71">
        <f t="shared" si="8"/>
        <v>0</v>
      </c>
      <c r="J89" s="108"/>
    </row>
    <row r="90" spans="1:10">
      <c r="A90" s="155" t="s">
        <v>61</v>
      </c>
      <c r="B90" s="156">
        <f>SUM(calculos!D101:N101)</f>
        <v>0</v>
      </c>
      <c r="C90" s="156" t="e">
        <f>calculos!T101+#REF!</f>
        <v>#REF!</v>
      </c>
      <c r="D90" s="156">
        <v>0</v>
      </c>
      <c r="E90" s="156" t="e">
        <f t="shared" si="10"/>
        <v>#REF!</v>
      </c>
      <c r="F90" s="157">
        <f>SUM(calculos!P101:S101)</f>
        <v>0</v>
      </c>
      <c r="G90" s="158" t="e">
        <f t="shared" si="9"/>
        <v>#REF!</v>
      </c>
      <c r="H90" s="158">
        <f t="shared" si="8"/>
        <v>0</v>
      </c>
      <c r="J90" s="108"/>
    </row>
    <row r="91" spans="1:10">
      <c r="A91" s="72" t="s">
        <v>62</v>
      </c>
      <c r="B91" s="69">
        <f>SUM(calculos!D102:N102)</f>
        <v>0</v>
      </c>
      <c r="C91" s="69" t="e">
        <f>calculos!T102+#REF!</f>
        <v>#REF!</v>
      </c>
      <c r="D91" s="69">
        <v>0</v>
      </c>
      <c r="E91" s="69" t="e">
        <f t="shared" si="10"/>
        <v>#REF!</v>
      </c>
      <c r="F91" s="70">
        <f>SUM(calculos!P102:S102)</f>
        <v>0</v>
      </c>
      <c r="G91" s="71" t="e">
        <f t="shared" si="9"/>
        <v>#REF!</v>
      </c>
      <c r="H91" s="71">
        <f t="shared" si="8"/>
        <v>0</v>
      </c>
      <c r="J91" s="108"/>
    </row>
    <row r="92" spans="1:10">
      <c r="A92" s="155" t="s">
        <v>63</v>
      </c>
      <c r="B92" s="156">
        <v>0</v>
      </c>
      <c r="C92" s="156">
        <v>0</v>
      </c>
      <c r="D92" s="156">
        <v>0</v>
      </c>
      <c r="E92" s="156">
        <f t="shared" si="10"/>
        <v>0</v>
      </c>
      <c r="F92" s="157">
        <v>0</v>
      </c>
      <c r="G92" s="158" t="e">
        <f t="shared" si="9"/>
        <v>#REF!</v>
      </c>
      <c r="H92" s="158">
        <f t="shared" si="8"/>
        <v>0</v>
      </c>
      <c r="J92" s="108"/>
    </row>
    <row r="93" spans="1:10">
      <c r="A93" s="72" t="s">
        <v>64</v>
      </c>
      <c r="B93" s="69">
        <f>SUM(calculos!D104:N104)</f>
        <v>0</v>
      </c>
      <c r="C93" s="69" t="e">
        <f>calculos!T104+#REF!</f>
        <v>#REF!</v>
      </c>
      <c r="D93" s="69">
        <v>3</v>
      </c>
      <c r="E93" s="69" t="e">
        <f t="shared" ref="E93" si="11">SUM(B93:D93)</f>
        <v>#REF!</v>
      </c>
      <c r="F93" s="70">
        <f>SUM(calculos!P104:S104)</f>
        <v>1</v>
      </c>
      <c r="G93" s="71" t="e">
        <f t="shared" si="9"/>
        <v>#REF!</v>
      </c>
      <c r="H93" s="71">
        <f t="shared" si="8"/>
        <v>4.0128410914927769E-2</v>
      </c>
      <c r="J93" s="108"/>
    </row>
    <row r="94" spans="1:10" ht="15.75" thickBot="1">
      <c r="A94" s="73"/>
      <c r="B94" s="73"/>
      <c r="C94" s="73"/>
      <c r="D94" s="73"/>
      <c r="E94" s="74"/>
      <c r="F94" s="73"/>
      <c r="G94" s="73"/>
      <c r="H94" s="73"/>
    </row>
    <row r="95" spans="1:10" ht="15.75" thickBot="1">
      <c r="A95" s="75" t="s">
        <v>112</v>
      </c>
      <c r="B95" s="76">
        <f>SUM(B2:B93)</f>
        <v>205.60000000000002</v>
      </c>
      <c r="C95" s="76" t="e">
        <f>SUM(C2:C93)</f>
        <v>#REF!</v>
      </c>
      <c r="D95" s="76">
        <f t="shared" ref="D95:H95" si="12">SUM(D2:D93)</f>
        <v>57</v>
      </c>
      <c r="E95" s="76" t="e">
        <f t="shared" si="12"/>
        <v>#REF!</v>
      </c>
      <c r="F95" s="76">
        <f t="shared" si="12"/>
        <v>24.92</v>
      </c>
      <c r="G95" s="77" t="e">
        <f t="shared" si="12"/>
        <v>#REF!</v>
      </c>
      <c r="H95" s="77">
        <f t="shared" si="12"/>
        <v>1</v>
      </c>
    </row>
    <row r="97" spans="5:5">
      <c r="E97" s="7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Dom. moradores</vt:lpstr>
      <vt:lpstr>base_dados</vt:lpstr>
      <vt:lpstr>Planilha de Calculo - IRV</vt:lpstr>
      <vt:lpstr>base_dados (Vazadouro)</vt:lpstr>
      <vt:lpstr>OV 2019 AF 2020 </vt:lpstr>
      <vt:lpstr>calculos</vt:lpstr>
      <vt:lpstr>IrDL e IrRV</vt:lpstr>
    </vt:vector>
  </TitlesOfParts>
  <Company>ipem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julias</dc:creator>
  <cp:lastModifiedBy>Yuri G. Maia</cp:lastModifiedBy>
  <cp:lastPrinted>2023-06-01T21:06:09Z</cp:lastPrinted>
  <dcterms:created xsi:type="dcterms:W3CDTF">2010-02-11T13:07:41Z</dcterms:created>
  <dcterms:modified xsi:type="dcterms:W3CDTF">2023-06-16T16:13:09Z</dcterms:modified>
</cp:coreProperties>
</file>